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96" windowWidth="11352" windowHeight="7428" activeTab="6"/>
  </bookViews>
  <sheets>
    <sheet name="1-2 " sheetId="6" r:id="rId1"/>
    <sheet name="3" sheetId="11" r:id="rId2"/>
    <sheet name="4" sheetId="12" r:id="rId3"/>
    <sheet name="5" sheetId="16" r:id="rId4"/>
    <sheet name="6" sheetId="19" r:id="rId5"/>
    <sheet name="7" sheetId="14" r:id="rId6"/>
    <sheet name="8" sheetId="8" r:id="rId7"/>
    <sheet name="000" sheetId="13" state="hidden" r:id="rId8"/>
    <sheet name="ورقة1" sheetId="17" r:id="rId9"/>
  </sheets>
  <definedNames>
    <definedName name="_xlnm.Print_Area" localSheetId="7">'000'!$A$1:$I$29</definedName>
    <definedName name="_xlnm.Print_Area" localSheetId="0">'1-2 '!$A$1:$I$30</definedName>
    <definedName name="_xlnm.Print_Area" localSheetId="1">'3'!$A$1:$F$24</definedName>
    <definedName name="_xlnm.Print_Area" localSheetId="2">'4'!$A$1:$J$23</definedName>
    <definedName name="_xlnm.Print_Area" localSheetId="3">'5'!$A$1:$J$32</definedName>
    <definedName name="_xlnm.Print_Area" localSheetId="4">'6'!$A$1:$N$41</definedName>
    <definedName name="_xlnm.Print_Area" localSheetId="5">'7'!$A$1:$R$41</definedName>
    <definedName name="_xlnm.Print_Area" localSheetId="6">'8'!$A$1:$H$31</definedName>
  </definedNames>
  <calcPr calcId="144525"/>
</workbook>
</file>

<file path=xl/calcChain.xml><?xml version="1.0" encoding="utf-8"?>
<calcChain xmlns="http://schemas.openxmlformats.org/spreadsheetml/2006/main">
  <c r="J16" i="14" l="1"/>
  <c r="J14" i="14"/>
  <c r="J13" i="14"/>
  <c r="J12" i="14"/>
  <c r="J15" i="14"/>
  <c r="J17" i="14"/>
  <c r="J18" i="14"/>
  <c r="J19" i="14"/>
  <c r="J20" i="14"/>
  <c r="J21" i="14"/>
  <c r="J22" i="14"/>
  <c r="J23" i="14"/>
  <c r="J24" i="14"/>
  <c r="J25" i="14"/>
  <c r="J26" i="14"/>
  <c r="J27" i="14"/>
  <c r="J28" i="14"/>
  <c r="J29" i="14"/>
  <c r="J30" i="14"/>
  <c r="J31" i="14"/>
  <c r="J32" i="14"/>
  <c r="J33" i="14"/>
  <c r="J34" i="14"/>
  <c r="J35" i="14"/>
  <c r="G23" i="14" l="1"/>
  <c r="G20" i="14"/>
  <c r="G14" i="14"/>
  <c r="G11" i="14"/>
  <c r="G31" i="14"/>
  <c r="G34" i="14"/>
  <c r="G44" i="14"/>
  <c r="F36" i="14"/>
  <c r="G36" i="14" l="1"/>
  <c r="H36" i="14" s="1"/>
  <c r="P36" i="14"/>
  <c r="N36" i="14"/>
  <c r="L36" i="14"/>
  <c r="K36" i="14"/>
  <c r="M36" i="14"/>
  <c r="O36" i="14"/>
  <c r="E36" i="14"/>
  <c r="L17" i="19" l="1"/>
  <c r="K34" i="19" l="1"/>
  <c r="J22" i="19"/>
  <c r="J19" i="19"/>
  <c r="F34" i="19"/>
  <c r="P34" i="14" l="1"/>
  <c r="N34" i="14"/>
  <c r="L34" i="14"/>
  <c r="H34" i="14"/>
  <c r="F34" i="14"/>
  <c r="K31" i="14"/>
  <c r="D34" i="19"/>
  <c r="H29" i="19"/>
  <c r="I29" i="19"/>
  <c r="J29" i="19"/>
  <c r="J28" i="19"/>
  <c r="J27" i="19"/>
  <c r="I32" i="19"/>
  <c r="H32" i="19"/>
  <c r="J31" i="19"/>
  <c r="J30" i="19"/>
  <c r="J32" i="19" s="1"/>
  <c r="J26" i="19"/>
  <c r="J25" i="19"/>
  <c r="J24" i="19"/>
  <c r="J23" i="19"/>
  <c r="I21" i="19"/>
  <c r="I18" i="19"/>
  <c r="I11" i="19"/>
  <c r="I34" i="19" s="1"/>
  <c r="D32" i="19"/>
  <c r="D29" i="19"/>
  <c r="D21" i="19"/>
  <c r="D18" i="19"/>
  <c r="D11" i="19"/>
  <c r="H21" i="19" l="1"/>
  <c r="H18" i="19"/>
  <c r="F18" i="19"/>
  <c r="F21" i="19"/>
  <c r="E29" i="19"/>
  <c r="G12" i="12"/>
  <c r="B12" i="12" l="1"/>
  <c r="E34" i="19" l="1"/>
  <c r="G34" i="19" l="1"/>
  <c r="J33" i="19"/>
  <c r="F33" i="19"/>
  <c r="L33" i="19" l="1"/>
  <c r="K33" i="19"/>
  <c r="E32" i="19"/>
  <c r="F31" i="19"/>
  <c r="F30" i="19"/>
  <c r="F32" i="19" s="1"/>
  <c r="F27" i="19"/>
  <c r="F28" i="19"/>
  <c r="F26" i="19"/>
  <c r="F25" i="19"/>
  <c r="L25" i="19" s="1"/>
  <c r="F23" i="19"/>
  <c r="F12" i="19"/>
  <c r="F29" i="19" l="1"/>
  <c r="K29" i="19"/>
  <c r="K27" i="19"/>
  <c r="L28" i="19"/>
  <c r="L27" i="19"/>
  <c r="K30" i="19"/>
  <c r="L30" i="19"/>
  <c r="L32" i="19" s="1"/>
  <c r="K25" i="19"/>
  <c r="K26" i="19"/>
  <c r="K28" i="19"/>
  <c r="K31" i="19"/>
  <c r="K32" i="19"/>
  <c r="L26" i="19"/>
  <c r="G20" i="6"/>
  <c r="H20" i="6" s="1"/>
  <c r="F22" i="19"/>
  <c r="J20" i="19"/>
  <c r="J21" i="19" s="1"/>
  <c r="K21" i="19" s="1"/>
  <c r="F20" i="19"/>
  <c r="F19" i="19"/>
  <c r="L19" i="19" s="1"/>
  <c r="J17" i="19"/>
  <c r="F17" i="19"/>
  <c r="J16" i="19"/>
  <c r="J18" i="19" s="1"/>
  <c r="K18" i="19" s="1"/>
  <c r="F16" i="19"/>
  <c r="J15" i="19"/>
  <c r="F15" i="19"/>
  <c r="J14" i="19"/>
  <c r="F14" i="19"/>
  <c r="J13" i="19"/>
  <c r="F13" i="19"/>
  <c r="J12" i="19"/>
  <c r="L12" i="19" s="1"/>
  <c r="H11" i="19"/>
  <c r="H34" i="19" s="1"/>
  <c r="J34" i="19" s="1"/>
  <c r="E11" i="19"/>
  <c r="J10" i="19"/>
  <c r="F10" i="19"/>
  <c r="J9" i="19"/>
  <c r="F9" i="19"/>
  <c r="J8" i="19"/>
  <c r="F8" i="19"/>
  <c r="O34" i="14"/>
  <c r="M34" i="14"/>
  <c r="K34" i="14"/>
  <c r="I34" i="14"/>
  <c r="O31" i="14"/>
  <c r="M31" i="14"/>
  <c r="N31" i="14" s="1"/>
  <c r="I31" i="14"/>
  <c r="H31" i="14"/>
  <c r="E34" i="14"/>
  <c r="E31" i="14"/>
  <c r="F31" i="14" s="1"/>
  <c r="C21" i="8"/>
  <c r="D34" i="14"/>
  <c r="D31" i="14"/>
  <c r="L31" i="14" s="1"/>
  <c r="O20" i="14"/>
  <c r="M20" i="14"/>
  <c r="K20" i="14"/>
  <c r="I20" i="14"/>
  <c r="E20" i="14"/>
  <c r="D20" i="14"/>
  <c r="O23" i="14"/>
  <c r="M23" i="14"/>
  <c r="K23" i="14"/>
  <c r="I23" i="14"/>
  <c r="E23" i="14"/>
  <c r="D23" i="14"/>
  <c r="O14" i="14"/>
  <c r="M14" i="14"/>
  <c r="K14" i="14"/>
  <c r="I14" i="14"/>
  <c r="H14" i="14"/>
  <c r="E14" i="14"/>
  <c r="F14" i="14" s="1"/>
  <c r="D14" i="14"/>
  <c r="L21" i="19" l="1"/>
  <c r="F20" i="14"/>
  <c r="L14" i="14"/>
  <c r="N14" i="14"/>
  <c r="P14" i="14"/>
  <c r="N20" i="14"/>
  <c r="P20" i="14"/>
  <c r="P31" i="14"/>
  <c r="L20" i="14"/>
  <c r="H23" i="14"/>
  <c r="L23" i="14"/>
  <c r="N23" i="14"/>
  <c r="P23" i="14"/>
  <c r="F23" i="14"/>
  <c r="H20" i="14"/>
  <c r="L29" i="19"/>
  <c r="L16" i="19"/>
  <c r="L18" i="19" s="1"/>
  <c r="L22" i="19"/>
  <c r="L15" i="19"/>
  <c r="L13" i="19"/>
  <c r="L10" i="19"/>
  <c r="K14" i="19"/>
  <c r="K20" i="19"/>
  <c r="L9" i="19"/>
  <c r="K15" i="19"/>
  <c r="F24" i="19"/>
  <c r="K9" i="19"/>
  <c r="K10" i="19"/>
  <c r="K13" i="19"/>
  <c r="K19" i="19"/>
  <c r="K12" i="19"/>
  <c r="K16" i="19"/>
  <c r="K22" i="19"/>
  <c r="L8" i="19"/>
  <c r="K17" i="19"/>
  <c r="L23" i="19"/>
  <c r="F11" i="19"/>
  <c r="K23" i="19"/>
  <c r="L14" i="19"/>
  <c r="L20" i="19"/>
  <c r="J11" i="19"/>
  <c r="K11" i="19" s="1"/>
  <c r="K8" i="19"/>
  <c r="L11" i="19" l="1"/>
  <c r="L24" i="19"/>
  <c r="L34" i="19" s="1"/>
  <c r="K24" i="19"/>
  <c r="S8" i="14" l="1"/>
  <c r="T8" i="14"/>
  <c r="P33" i="14"/>
  <c r="S33" i="14"/>
  <c r="T33" i="14" s="1"/>
  <c r="P30" i="14"/>
  <c r="S30" i="14"/>
  <c r="T30" i="14"/>
  <c r="N33" i="14"/>
  <c r="N30" i="14"/>
  <c r="L33" i="14"/>
  <c r="L30" i="14"/>
  <c r="F33" i="14"/>
  <c r="H33" i="14"/>
  <c r="F30" i="14"/>
  <c r="H30" i="14"/>
  <c r="N26" i="14"/>
  <c r="P21" i="14"/>
  <c r="S21" i="14"/>
  <c r="T21" i="14"/>
  <c r="N21" i="14"/>
  <c r="L21" i="14"/>
  <c r="H21" i="14"/>
  <c r="F21" i="14"/>
  <c r="P19" i="14"/>
  <c r="S19" i="14"/>
  <c r="T19" i="14"/>
  <c r="N19" i="14"/>
  <c r="L19" i="14"/>
  <c r="H19" i="14"/>
  <c r="F19" i="14"/>
  <c r="U19" i="14" s="1"/>
  <c r="F22" i="14"/>
  <c r="H22" i="14"/>
  <c r="L22" i="14"/>
  <c r="N22" i="14"/>
  <c r="P22" i="14"/>
  <c r="S22" i="14"/>
  <c r="T22" i="14" s="1"/>
  <c r="P13" i="14"/>
  <c r="S13" i="14"/>
  <c r="T13" i="14" s="1"/>
  <c r="N13" i="14"/>
  <c r="L13" i="14"/>
  <c r="H13" i="14"/>
  <c r="F13" i="14"/>
  <c r="F12" i="14"/>
  <c r="U33" i="14" l="1"/>
  <c r="U30" i="14"/>
  <c r="U21" i="14"/>
  <c r="U22" i="14"/>
  <c r="U13" i="14"/>
  <c r="J8" i="14"/>
  <c r="C12" i="12" l="1"/>
  <c r="D12" i="12"/>
  <c r="E12" i="12"/>
  <c r="F12" i="12"/>
  <c r="H12" i="12"/>
  <c r="E9" i="12"/>
  <c r="G19" i="6"/>
  <c r="H19" i="6" s="1"/>
  <c r="D23" i="16"/>
  <c r="E17" i="8"/>
  <c r="F17" i="8" s="1"/>
  <c r="E18" i="8"/>
  <c r="F18" i="8" s="1"/>
  <c r="P18" i="14" l="1"/>
  <c r="S18" i="14"/>
  <c r="T18" i="14" s="1"/>
  <c r="P17" i="14"/>
  <c r="S17" i="14"/>
  <c r="T17" i="14" s="1"/>
  <c r="N18" i="14"/>
  <c r="N17" i="14"/>
  <c r="L18" i="14"/>
  <c r="L17" i="14"/>
  <c r="H18" i="14"/>
  <c r="H17" i="14"/>
  <c r="F18" i="14"/>
  <c r="F17" i="14"/>
  <c r="H8" i="14"/>
  <c r="D11" i="14"/>
  <c r="D36" i="14" s="1"/>
  <c r="G18" i="6"/>
  <c r="H18" i="6" s="1"/>
  <c r="D10" i="11"/>
  <c r="C10" i="11"/>
  <c r="S9" i="14"/>
  <c r="S12" i="14"/>
  <c r="S15" i="14"/>
  <c r="S16" i="14"/>
  <c r="S24" i="14"/>
  <c r="S25" i="14"/>
  <c r="S26" i="14"/>
  <c r="S27" i="14"/>
  <c r="S28" i="14"/>
  <c r="S29" i="14"/>
  <c r="S32" i="14"/>
  <c r="S35" i="14"/>
  <c r="U18" i="14" l="1"/>
  <c r="U17" i="14"/>
  <c r="H22" i="16"/>
  <c r="H8" i="16"/>
  <c r="H9" i="16"/>
  <c r="H10" i="16"/>
  <c r="H11" i="16"/>
  <c r="H12" i="16"/>
  <c r="H13" i="16"/>
  <c r="H14" i="16"/>
  <c r="H15" i="16"/>
  <c r="H16" i="16"/>
  <c r="H17" i="16"/>
  <c r="H18" i="16"/>
  <c r="H19" i="16"/>
  <c r="H20" i="16"/>
  <c r="H21" i="16"/>
  <c r="C9" i="12"/>
  <c r="C16" i="12" s="1"/>
  <c r="H23" i="16" l="1"/>
  <c r="T16" i="14"/>
  <c r="T9" i="14"/>
  <c r="T12" i="14"/>
  <c r="T15" i="14"/>
  <c r="T24" i="14"/>
  <c r="T25" i="14"/>
  <c r="T26" i="14"/>
  <c r="T27" i="14"/>
  <c r="T28" i="14"/>
  <c r="T29" i="14"/>
  <c r="T32" i="14"/>
  <c r="T35" i="14"/>
  <c r="O11" i="14"/>
  <c r="M11" i="14"/>
  <c r="K11" i="14"/>
  <c r="E11" i="14"/>
  <c r="G23" i="16"/>
  <c r="G17" i="6"/>
  <c r="H17" i="6" s="1"/>
  <c r="G16" i="6"/>
  <c r="H16" i="6" s="1"/>
  <c r="D13" i="11"/>
  <c r="C14" i="11" l="1"/>
  <c r="N16" i="14"/>
  <c r="D21" i="8"/>
  <c r="E13" i="8"/>
  <c r="F13" i="8" s="1"/>
  <c r="E11" i="8"/>
  <c r="F11" i="8" s="1"/>
  <c r="G15" i="6"/>
  <c r="H15" i="6" s="1"/>
  <c r="H9" i="12"/>
  <c r="H16" i="12" s="1"/>
  <c r="I10" i="12" s="1"/>
  <c r="P28" i="14"/>
  <c r="P29" i="14"/>
  <c r="P32" i="14"/>
  <c r="P35" i="14"/>
  <c r="P24" i="14"/>
  <c r="P25" i="14"/>
  <c r="P26" i="14"/>
  <c r="P27" i="14"/>
  <c r="P15" i="14"/>
  <c r="N15" i="14"/>
  <c r="L15" i="14"/>
  <c r="H15" i="14"/>
  <c r="F15" i="14"/>
  <c r="P16" i="14"/>
  <c r="P12" i="14"/>
  <c r="P10" i="14"/>
  <c r="P9" i="14"/>
  <c r="P8" i="14"/>
  <c r="I7" i="12" l="1"/>
  <c r="I12" i="12"/>
  <c r="U15" i="14"/>
  <c r="E21" i="8"/>
  <c r="F21" i="8" s="1"/>
  <c r="P11" i="14"/>
  <c r="E23" i="16"/>
  <c r="F23" i="16"/>
  <c r="E7" i="8" l="1"/>
  <c r="E8" i="8"/>
  <c r="E9" i="8"/>
  <c r="E10" i="8"/>
  <c r="E12" i="8"/>
  <c r="E14" i="8"/>
  <c r="F14" i="8" s="1"/>
  <c r="E15" i="8"/>
  <c r="E16" i="8"/>
  <c r="E19" i="8"/>
  <c r="E20" i="8"/>
  <c r="F9" i="12"/>
  <c r="F16" i="12" s="1"/>
  <c r="N25" i="14"/>
  <c r="H16" i="14" l="1"/>
  <c r="L12" i="14"/>
  <c r="N12" i="14"/>
  <c r="H12" i="14"/>
  <c r="U12" i="14" l="1"/>
  <c r="F11" i="14" l="1"/>
  <c r="H11" i="14"/>
  <c r="L11" i="14"/>
  <c r="N11" i="14"/>
  <c r="D14" i="11" l="1"/>
  <c r="E8" i="11" l="1"/>
  <c r="E12" i="11"/>
  <c r="E14" i="11"/>
  <c r="E7" i="11"/>
  <c r="E9" i="11"/>
  <c r="E11" i="11"/>
  <c r="E6" i="11"/>
  <c r="E10" i="11"/>
  <c r="E13" i="11"/>
  <c r="N24" i="14"/>
  <c r="L24" i="14"/>
  <c r="H24" i="14"/>
  <c r="F24" i="14"/>
  <c r="L29" i="14"/>
  <c r="H29" i="14"/>
  <c r="U24" i="14" l="1"/>
  <c r="L8" i="14"/>
  <c r="N8" i="14" l="1"/>
  <c r="N9" i="14"/>
  <c r="N10" i="14"/>
  <c r="F20" i="8"/>
  <c r="F19" i="8"/>
  <c r="F16" i="8"/>
  <c r="F15" i="8"/>
  <c r="F10" i="8"/>
  <c r="F12" i="8"/>
  <c r="F9" i="8"/>
  <c r="F8" i="8"/>
  <c r="F7" i="8"/>
  <c r="E6" i="8"/>
  <c r="F6" i="8" s="1"/>
  <c r="F8" i="14" l="1"/>
  <c r="U8" i="14" s="1"/>
  <c r="F9" i="14"/>
  <c r="H9" i="14"/>
  <c r="J9" i="14"/>
  <c r="L9" i="14"/>
  <c r="F10" i="14"/>
  <c r="H10" i="14"/>
  <c r="L10" i="14"/>
  <c r="F16" i="14"/>
  <c r="L16" i="14"/>
  <c r="F25" i="14"/>
  <c r="H25" i="14"/>
  <c r="L25" i="14"/>
  <c r="F26" i="14"/>
  <c r="H26" i="14"/>
  <c r="L26" i="14"/>
  <c r="F27" i="14"/>
  <c r="H27" i="14"/>
  <c r="L27" i="14"/>
  <c r="N27" i="14"/>
  <c r="F28" i="14"/>
  <c r="H28" i="14"/>
  <c r="L28" i="14"/>
  <c r="N28" i="14"/>
  <c r="F29" i="14"/>
  <c r="N29" i="14"/>
  <c r="F32" i="14"/>
  <c r="H32" i="14"/>
  <c r="L32" i="14"/>
  <c r="N32" i="14"/>
  <c r="F35" i="14"/>
  <c r="H35" i="14"/>
  <c r="L35" i="14"/>
  <c r="N35" i="14"/>
  <c r="U9" i="14" l="1"/>
  <c r="U25" i="14"/>
  <c r="U16" i="14"/>
  <c r="U35" i="14"/>
  <c r="U29" i="14"/>
  <c r="U27" i="14"/>
  <c r="U32" i="14"/>
  <c r="U28" i="14"/>
  <c r="U26" i="14"/>
  <c r="B9" i="12"/>
  <c r="B16" i="12" s="1"/>
  <c r="D9" i="12"/>
  <c r="D16" i="12" s="1"/>
  <c r="G9" i="12"/>
  <c r="G16" i="12" s="1"/>
  <c r="I14" i="12" l="1"/>
  <c r="I6" i="12"/>
  <c r="I11" i="12"/>
  <c r="I8" i="12"/>
  <c r="I9" i="12"/>
  <c r="G19" i="13"/>
  <c r="G25" i="13" s="1"/>
  <c r="F19" i="13"/>
  <c r="F25" i="13" s="1"/>
  <c r="D25" i="13"/>
  <c r="E25" i="13"/>
  <c r="H25" i="13"/>
  <c r="C19" i="13"/>
  <c r="C24" i="13"/>
  <c r="C25" i="13" l="1"/>
  <c r="U10" i="14"/>
  <c r="S10" i="14"/>
  <c r="T10" i="14" s="1"/>
  <c r="I11" i="14"/>
  <c r="J11" i="14" l="1"/>
  <c r="U11" i="14" s="1"/>
  <c r="I36" i="14"/>
  <c r="J36" i="14" s="1"/>
  <c r="S11" i="14"/>
  <c r="S36" i="14" l="1"/>
  <c r="T11" i="14"/>
</calcChain>
</file>

<file path=xl/sharedStrings.xml><?xml version="1.0" encoding="utf-8"?>
<sst xmlns="http://schemas.openxmlformats.org/spreadsheetml/2006/main" count="517" uniqueCount="314">
  <si>
    <t xml:space="preserve">السنة </t>
  </si>
  <si>
    <t xml:space="preserve">كمية الإنتاج </t>
  </si>
  <si>
    <t xml:space="preserve">المحافظة </t>
  </si>
  <si>
    <t xml:space="preserve">نينوى </t>
  </si>
  <si>
    <t>كركوك</t>
  </si>
  <si>
    <t>صلاح الدين</t>
  </si>
  <si>
    <t>النجف</t>
  </si>
  <si>
    <t>كربلاء</t>
  </si>
  <si>
    <t>بابل</t>
  </si>
  <si>
    <t>القادسية</t>
  </si>
  <si>
    <t>ديالى</t>
  </si>
  <si>
    <t>واسط</t>
  </si>
  <si>
    <t>البصرة</t>
  </si>
  <si>
    <t>المثنى</t>
  </si>
  <si>
    <t xml:space="preserve">ذي قار </t>
  </si>
  <si>
    <t>ميسان</t>
  </si>
  <si>
    <t>المحافظة</t>
  </si>
  <si>
    <t>بغداد</t>
  </si>
  <si>
    <t>الرصافة</t>
  </si>
  <si>
    <t>الكرخ</t>
  </si>
  <si>
    <t>الصدر</t>
  </si>
  <si>
    <t>%</t>
  </si>
  <si>
    <t>المصدر : وزارة الكهرباء / مركز المعلوماتية / قسم الإحصاء</t>
  </si>
  <si>
    <t xml:space="preserve">محطات الإنتاج </t>
  </si>
  <si>
    <t xml:space="preserve">عدد الوحدات </t>
  </si>
  <si>
    <t xml:space="preserve">عدد الوحدات العاملة </t>
  </si>
  <si>
    <t>المجموع</t>
  </si>
  <si>
    <t>المجموع الكلي</t>
  </si>
  <si>
    <t>عدد المحطات</t>
  </si>
  <si>
    <t xml:space="preserve">جدول (6-5) </t>
  </si>
  <si>
    <t xml:space="preserve">  </t>
  </si>
  <si>
    <t xml:space="preserve">الجهاز المركزي للإحصاء / العراق </t>
  </si>
  <si>
    <t xml:space="preserve"> محطات الإنتاج </t>
  </si>
  <si>
    <t>المحطات الغازية</t>
  </si>
  <si>
    <t>المحطات الكهرومائية</t>
  </si>
  <si>
    <t xml:space="preserve">المحطات البخارية </t>
  </si>
  <si>
    <t>المحطات المتنقلة</t>
  </si>
  <si>
    <t xml:space="preserve">المحطات الكهرومائية </t>
  </si>
  <si>
    <t>سعة اكبر وحدة تصميمية (ميكا واط)</t>
  </si>
  <si>
    <t xml:space="preserve"> عدد محطات إنتاج الطاقة الكهربائية حسب المحافظة لسنة 2012</t>
  </si>
  <si>
    <t>نينوى</t>
  </si>
  <si>
    <t>الانبار</t>
  </si>
  <si>
    <t>ذي قار</t>
  </si>
  <si>
    <t>أقليم كردستان</t>
  </si>
  <si>
    <t>دهوك</t>
  </si>
  <si>
    <t>السليمانية</t>
  </si>
  <si>
    <t xml:space="preserve">اربيل </t>
  </si>
  <si>
    <t>المحطات البخارية</t>
  </si>
  <si>
    <t>محطات الديزل</t>
  </si>
  <si>
    <t xml:space="preserve">المنزلي </t>
  </si>
  <si>
    <t xml:space="preserve">التجاري </t>
  </si>
  <si>
    <t>الحكومي</t>
  </si>
  <si>
    <t>إجمالي</t>
  </si>
  <si>
    <t>إجمالي العراق</t>
  </si>
  <si>
    <t>إجمالي المحطات</t>
  </si>
  <si>
    <t xml:space="preserve">الأنبار </t>
  </si>
  <si>
    <t>تدقيق مجموع النسب</t>
  </si>
  <si>
    <t>تدقيق مجموع الكميات</t>
  </si>
  <si>
    <t>كمية الكهرباء المعدّة للبيع (م.و.س)</t>
  </si>
  <si>
    <t xml:space="preserve">م.و.س =  ميكا واط . ساعة </t>
  </si>
  <si>
    <t xml:space="preserve">كمية الإنتاج (م.و.س) </t>
  </si>
  <si>
    <t xml:space="preserve">(م.و.س) </t>
  </si>
  <si>
    <t>عدد السكان *</t>
  </si>
  <si>
    <t xml:space="preserve"> كمية الكهرباء الإجمالية المنتجة المولّدة (م.و.س) </t>
  </si>
  <si>
    <t>الطاقة الكهربائية المشتراة من إقليم كردستان</t>
  </si>
  <si>
    <t>إجمالي بغداد</t>
  </si>
  <si>
    <t xml:space="preserve">اجمالي الطاقة الكهربائية المستوردة + الطاقة المشتراة من إقليم كردستان + الطاقة المضافة من الإستثمار </t>
  </si>
  <si>
    <t xml:space="preserve">الإستهلاك الداخلي </t>
  </si>
  <si>
    <t>إجمالي منظومة الطاقة الكهربائية في العراق</t>
  </si>
  <si>
    <t xml:space="preserve">ملاحظة : البيانات في الخلية المضللة تمثل المعدل </t>
  </si>
  <si>
    <t xml:space="preserve">جدول (3) </t>
  </si>
  <si>
    <t xml:space="preserve">جدول (4) </t>
  </si>
  <si>
    <t xml:space="preserve">جدول (6) </t>
  </si>
  <si>
    <t xml:space="preserve">جدول (7) </t>
  </si>
  <si>
    <t>المتجاوزين</t>
  </si>
  <si>
    <t>جدول (5)</t>
  </si>
  <si>
    <t>إجمالي مبيعات الطاقة الكهربائية (ميكا واط . ساعة)</t>
  </si>
  <si>
    <t>أصناف الإستهلاك (ميكا واط . ساعة)</t>
  </si>
  <si>
    <t>ضائعات الطاقة الكهربائية (ميكا واط . ساعة)</t>
  </si>
  <si>
    <t>نصيب الفرد من الكهرباء المباعة (ميكا واط . ساعة / سنة)</t>
  </si>
  <si>
    <t>نصيب الفرد من الكهرباء المباعة (ميكا واط . ساعة)</t>
  </si>
  <si>
    <t>ملاحظة :  كمية إنتاج الطاقة الكهربائية بإستثناء إنتاج محطات إقليم كردستان</t>
  </si>
  <si>
    <t>الشركة العامة</t>
  </si>
  <si>
    <t>توزيع بغداد</t>
  </si>
  <si>
    <t>توزيع الشمال</t>
  </si>
  <si>
    <t>توزيع الوسط</t>
  </si>
  <si>
    <t>توزيع الجنوب</t>
  </si>
  <si>
    <t>نسبة المشاركة %</t>
  </si>
  <si>
    <t>م.و.س/ سنة = ميكا واط . ساعة / سنة</t>
  </si>
  <si>
    <t xml:space="preserve">جدول (1) </t>
  </si>
  <si>
    <t xml:space="preserve">جدول (2) </t>
  </si>
  <si>
    <t xml:space="preserve">نصيب الفرد من الكهرباء المعدّة للبيع (م.و.س) </t>
  </si>
  <si>
    <t xml:space="preserve">جدول (8) </t>
  </si>
  <si>
    <t>نصيب الفرد من الكهرباء المعدّة للبيع (م.و.س/ سنة)</t>
  </si>
  <si>
    <t xml:space="preserve">المحطات الغازية </t>
  </si>
  <si>
    <t>الصناعي</t>
  </si>
  <si>
    <t>الزراعي</t>
  </si>
  <si>
    <t>مجموع السعات التصميمية للوحدات (ميكا واط)</t>
  </si>
  <si>
    <t>مجموع السعات التصميمية للوحدات العاملة (ميكا واط)</t>
  </si>
  <si>
    <t>النسبة المئوية للضياعات</t>
  </si>
  <si>
    <t xml:space="preserve">إجمالي الإنتاج الكلّي من المحطات </t>
  </si>
  <si>
    <t>الطاقة الكهربائية المستوردة + الإستثمار</t>
  </si>
  <si>
    <t>عدد محطات إنتاج الطاقة الكهربائية العاملة حسب النوع</t>
  </si>
  <si>
    <t>(M.W.H)</t>
  </si>
  <si>
    <t>Table (1)</t>
  </si>
  <si>
    <t>Year</t>
  </si>
  <si>
    <t>Amount of production</t>
  </si>
  <si>
    <t>Note: Amount of electrical energy production excluding kurdistan region production stations</t>
  </si>
  <si>
    <t>Table (2)</t>
  </si>
  <si>
    <t xml:space="preserve">Total amount of generated and produced electricity (MW.H)  </t>
  </si>
  <si>
    <t xml:space="preserve">Amount of electricity prepared for sale (MW.H)  </t>
  </si>
  <si>
    <t xml:space="preserve">The electricity per capita prepared for sale (MW.H/Year) </t>
  </si>
  <si>
    <t>The electricity per capita prepared for sale (MW.H)</t>
  </si>
  <si>
    <t>MW.H/ year = mega watts. Hour/ year</t>
  </si>
  <si>
    <t xml:space="preserve">MW.H = mega watts. Hour  </t>
  </si>
  <si>
    <t>No. of population*</t>
  </si>
  <si>
    <t>Table (3)</t>
  </si>
  <si>
    <t>Production stations</t>
  </si>
  <si>
    <t>No. of stations</t>
  </si>
  <si>
    <t>Amount of production (MW.H)</t>
  </si>
  <si>
    <t>Percentage of participation (%)</t>
  </si>
  <si>
    <t>Steam</t>
  </si>
  <si>
    <t>Hydroelectric</t>
  </si>
  <si>
    <t>Grand total</t>
  </si>
  <si>
    <t>Gaseous</t>
  </si>
  <si>
    <t>Diesel+ hundai diesels+ STX diesels</t>
  </si>
  <si>
    <t>Imported electrical energy+ Investment</t>
  </si>
  <si>
    <t>The electrical energy bought from Kurdistan region</t>
  </si>
  <si>
    <t>Grand total of electrical energy in iraq</t>
  </si>
  <si>
    <t>Grand total of production stations</t>
  </si>
  <si>
    <t>Total imported electrical energy+ the electrical energy bought from Kurdistan region+ the electrical energy added from the investment</t>
  </si>
  <si>
    <t>Table (4)</t>
  </si>
  <si>
    <t>Number of stations</t>
  </si>
  <si>
    <t>Number of units</t>
  </si>
  <si>
    <t>Number of working units</t>
  </si>
  <si>
    <t>Capacity of the biggest designed unit (M.W)</t>
  </si>
  <si>
    <t>Total number of designed capacity units (M.W)</t>
  </si>
  <si>
    <t>Total number of designed capacity  for working units (M.W)</t>
  </si>
  <si>
    <t>Average amount of actual production (M.W)</t>
  </si>
  <si>
    <t xml:space="preserve">Grand total </t>
  </si>
  <si>
    <t>Total of Iraq</t>
  </si>
  <si>
    <t>Table (5)</t>
  </si>
  <si>
    <t>Companies</t>
  </si>
  <si>
    <t>Governorate</t>
  </si>
  <si>
    <t>Steam stations</t>
  </si>
  <si>
    <t>Gaseous stations</t>
  </si>
  <si>
    <t>Hydroelectric stations</t>
  </si>
  <si>
    <t>Diesel stations</t>
  </si>
  <si>
    <t xml:space="preserve">Total </t>
  </si>
  <si>
    <t>Baghdad</t>
  </si>
  <si>
    <t>Diala</t>
  </si>
  <si>
    <t>Al- Anbar</t>
  </si>
  <si>
    <t>North</t>
  </si>
  <si>
    <t>Nineveh</t>
  </si>
  <si>
    <t xml:space="preserve">Salah al-Deen </t>
  </si>
  <si>
    <t>Kirkuk</t>
  </si>
  <si>
    <t>Centre</t>
  </si>
  <si>
    <t>South</t>
  </si>
  <si>
    <t xml:space="preserve">Babylon </t>
  </si>
  <si>
    <t xml:space="preserve">Kerbela </t>
  </si>
  <si>
    <t xml:space="preserve">Al_Najaf </t>
  </si>
  <si>
    <t xml:space="preserve">Al_Qadisiya </t>
  </si>
  <si>
    <t>Wasit</t>
  </si>
  <si>
    <t>Al- Muthanna</t>
  </si>
  <si>
    <t>Thi Qar</t>
  </si>
  <si>
    <t>Al- Basrah</t>
  </si>
  <si>
    <t>Maisan</t>
  </si>
  <si>
    <t>Total</t>
  </si>
  <si>
    <t>Company</t>
  </si>
  <si>
    <t>The electrical energy loses (MW.H)</t>
  </si>
  <si>
    <t>Domestic consumption</t>
  </si>
  <si>
    <t xml:space="preserve">Amount of loses </t>
  </si>
  <si>
    <t>Total amount of loses</t>
  </si>
  <si>
    <t>Percentage</t>
  </si>
  <si>
    <t>Table (6)</t>
  </si>
  <si>
    <t>Al- Rusafa</t>
  </si>
  <si>
    <t>Al- karkh</t>
  </si>
  <si>
    <t>Al- Sader</t>
  </si>
  <si>
    <t>Total of Baghdad</t>
  </si>
  <si>
    <t>Salah al- deen</t>
  </si>
  <si>
    <t>Babylon</t>
  </si>
  <si>
    <t>Al- Najaf</t>
  </si>
  <si>
    <t>Kerbala</t>
  </si>
  <si>
    <t>Al- Qadisiyah</t>
  </si>
  <si>
    <t xml:space="preserve">Kerbala </t>
  </si>
  <si>
    <t xml:space="preserve">Al- Najaf </t>
  </si>
  <si>
    <t>Thi-qar</t>
  </si>
  <si>
    <t>Missan</t>
  </si>
  <si>
    <t>Table (7)</t>
  </si>
  <si>
    <t xml:space="preserve"> Kirkuk</t>
  </si>
  <si>
    <t>Note: Data in shaded cells represents the average</t>
  </si>
  <si>
    <t>Total sales (MW.H)</t>
  </si>
  <si>
    <t xml:space="preserve"> No. of population*</t>
  </si>
  <si>
    <t xml:space="preserve">Sold electricity per capita  (MW.H/year) </t>
  </si>
  <si>
    <t xml:space="preserve">Sold electricity per capita (MW.H) </t>
  </si>
  <si>
    <t>Table (8)</t>
  </si>
  <si>
    <t xml:space="preserve">Total amount of electrical energy sales (MW.H) </t>
  </si>
  <si>
    <t>Consumption types (MW.H)</t>
  </si>
  <si>
    <t>Domestic</t>
  </si>
  <si>
    <t>Commercial</t>
  </si>
  <si>
    <t>Governmental</t>
  </si>
  <si>
    <t>Agricultural</t>
  </si>
  <si>
    <t>Industrial</t>
  </si>
  <si>
    <t>Abusers</t>
  </si>
  <si>
    <t>Baghdad distribution</t>
  </si>
  <si>
    <t>North distribution</t>
  </si>
  <si>
    <t>Centre distribution</t>
  </si>
  <si>
    <t>South distribution</t>
  </si>
  <si>
    <t>Number of working electrical energy production stations by type</t>
  </si>
  <si>
    <t>محطات ديزل (الكهرباء)</t>
  </si>
  <si>
    <r>
      <t>كمية الطاقة الكهربائية المستلمة من</t>
    </r>
    <r>
      <rPr>
        <b/>
        <u val="singleAccounting"/>
        <sz val="9"/>
        <rFont val="Arial"/>
        <family val="2"/>
      </rPr>
      <t xml:space="preserve"> شركات</t>
    </r>
    <r>
      <rPr>
        <b/>
        <sz val="9"/>
        <rFont val="Arial"/>
        <family val="2"/>
      </rPr>
      <t xml:space="preserve"> النقل </t>
    </r>
  </si>
  <si>
    <t>كمية الطاقة المولدة من الديزل</t>
  </si>
  <si>
    <t xml:space="preserve">Amount of Energy generated from diesel </t>
  </si>
  <si>
    <t xml:space="preserve">Note: sold energy= (energy prepared for sale+ energy from diesel) - (Domestic consumption + loses) </t>
  </si>
  <si>
    <t xml:space="preserve">Middle Euphrates </t>
  </si>
  <si>
    <t>Middle Euphrates distribution</t>
  </si>
  <si>
    <t>Diesels (Electrical)</t>
  </si>
  <si>
    <t>مجموع الطاقة الكهربائية (المعدّة للبيع)</t>
  </si>
  <si>
    <t>كمية الضائعات</t>
  </si>
  <si>
    <t>مجموع كمية الضائعات</t>
  </si>
  <si>
    <t xml:space="preserve">Amount of electrical energy from the transport directorates </t>
  </si>
  <si>
    <t>Total amount of electrical energy (prepeared for sale)</t>
  </si>
  <si>
    <t>Total amount of electrical energy sales from the distribution companies (MW.H)</t>
  </si>
  <si>
    <t>Amount of electrical energy from the transport companies</t>
  </si>
  <si>
    <t>إجمالي مبيعات الطاقة الكهربائية من شركات التوزيع (ميكا واط . ساعة)</t>
  </si>
  <si>
    <t xml:space="preserve">ملاحظة : مبيعات الطاقة الكهربائية من شركات التوزيع (الطاقة المباعة) = (الطاقة المستلمة من شركات النقل "المعدة للبيع" + الطاقة المولدة من الديزل) - (الاستهلاك الداخلي + الضياعات) </t>
  </si>
  <si>
    <t>اجمالي محطات الديزل (الكهرباء)</t>
  </si>
  <si>
    <t>توزيع الفرات الأوسط</t>
  </si>
  <si>
    <t xml:space="preserve"> الطاقة الكهربائية المستلمة من شركات النقل </t>
  </si>
  <si>
    <t>انتاج الشمالية</t>
  </si>
  <si>
    <t>انتاج الوسطى</t>
  </si>
  <si>
    <t>North Production</t>
  </si>
  <si>
    <t>Center Production</t>
  </si>
  <si>
    <t>South Production</t>
  </si>
  <si>
    <t>Middle Euphrates Production</t>
  </si>
  <si>
    <t>انتاج الجنوبية</t>
  </si>
  <si>
    <t>انتاج الفرات الأوسط</t>
  </si>
  <si>
    <t>كمية الطاقة الكهربائية الإجمالية المنتجة المولدة والمستوردة والمعدة للبيع ونصيب الفرد من الكهرباء المعدة للبيع للسنوات (2018 ــ 2023)</t>
  </si>
  <si>
    <t xml:space="preserve">* عدد السكان حسب تقديرات هيأة الإحصاء ونظم المعلومات الجغرافية (عدا إقليم كردستان)، ونتيجة لما شهده العراق من احداث امنية ، تم إعداد إسقاطات سكانية جديدة بناءاً على فرضيات سكانية تتلائم مع واقع البلد من حيث تخفيض الخصوبة وتوقع العمرعند الولادة </t>
  </si>
  <si>
    <t>* No. of population according to (ASGIS) estimates (excluding kurdistan region), and based on what Iraq winessed of unstable security conditions, new population projections were prepared based on population hypotheses compatable with the country's situation concerning fertility reduction and life expectancy at birth</t>
  </si>
  <si>
    <t>** Represents the electrical energy bought from Kurdistan region, the electrical energy imported from the neighboring countries and the energy added from investment, noting that there is no electrical energy from barges for (2018, 2019, 2020, 2021, 2022 and 2023) due to the financial crisis</t>
  </si>
  <si>
    <t>المصدر : وزارة الكهرباء / دائرة التخطيط والدراسات/ قسم الاحصاء ونظم المعلومات الجغرافية GIS</t>
  </si>
  <si>
    <t>عدد محطات إنتاج الطاقة الكهربائية العاملة والكمية المنتجة منها ونسبة المشاركة في المنظومة الكهربائية لسنة 2023</t>
  </si>
  <si>
    <t>Number of working electrical energy production stations, the produced amount and the percentage of participation for 2023</t>
  </si>
  <si>
    <t>عدد محطات ووحدات إنتاج الطاقة الكهربائية العاملة والسعة التصميمية للوحدات ومعدل الإنتاج الفعلي منها ونسبة المشاركة لسنة 2023</t>
  </si>
  <si>
    <t>Number of working electrical energy production stations and units, their designed capacity, the average of actual production and the percentage of participation for 2023</t>
  </si>
  <si>
    <t>عدد محطات إنتاج الطاقة الكهربائية العاملة حسب النوع والشركة والمحافظة لسنة 2023</t>
  </si>
  <si>
    <t>Total number of working electrical energy production stations by type, company and governorate for 2023</t>
  </si>
  <si>
    <t>كمية الطاقة الكهربائية المستلمة من مديريات النقل (الكهرباء المعدّة للبيع) وكمية الضائعات ونسبها المئوية وإجمالي مبيعات الطاقة الكهربائية حسب الشركة والمحافظة لسنة 2023</t>
  </si>
  <si>
    <t>Amount of electrical energy from the transport directories (electricity prepared for sale), amount of loses and their percentage and the total amount of electrical energy sales by company and governorate for 2023</t>
  </si>
  <si>
    <t>نصيب الفرد من مبيعات الطاقة الكهربائية حسب المحافظة لسنة 2023</t>
  </si>
  <si>
    <t>Sold electrical energy per capita by governorate for 2023</t>
  </si>
  <si>
    <t>توزيع مبيعات الطاقة الكهربائية حسب أصناف الإستهلاك ونسبها المئوية موزّعة حسب الشركة والمحافظة لسنة 2023</t>
  </si>
  <si>
    <t>Distribution of electrical energy sales by consumption type and its pecentage distributed by company and governorates for 2023</t>
  </si>
  <si>
    <t>ديزلات هونداي</t>
  </si>
  <si>
    <t>خطوط الربط الدولي</t>
  </si>
  <si>
    <t>..</t>
  </si>
  <si>
    <t>.. بيانات غير متوفرة</t>
  </si>
  <si>
    <t>.. No data available</t>
  </si>
  <si>
    <t>معدل الإنتاج الفعلّي (ميكا واط)</t>
  </si>
  <si>
    <t>اطراف نينوى</t>
  </si>
  <si>
    <t>الفلوجة</t>
  </si>
  <si>
    <t>شمال الناصرية</t>
  </si>
  <si>
    <t>مركز الأنبار</t>
  </si>
  <si>
    <t>شمال البصرة</t>
  </si>
  <si>
    <t>قسم إحصاءات البيئة - هيأة الإحصاء ونظم المعلومات الجغرافية / العراق</t>
  </si>
  <si>
    <t>اجمالي الأنبار</t>
  </si>
  <si>
    <t>اجمالي واسط</t>
  </si>
  <si>
    <t>إجمالي نينوى</t>
  </si>
  <si>
    <t>اجمالي ذي قار</t>
  </si>
  <si>
    <t>اجمالي البصرة</t>
  </si>
  <si>
    <t>محطات غازية تابعة الى وزارة النفط (ZPPG , RPPG)</t>
  </si>
  <si>
    <t>* Number of Hundai diesel stations (7) distributed on (9) sites, the total number of diesel stations reached (16) small stations. So the total number of production stations reached (70) stations</t>
  </si>
  <si>
    <t>Total amount of generated and imported electricity prepared for sale and the electricity prepeared for sale per capita for (2018 - 2023)</t>
  </si>
  <si>
    <t>كمية انتاج الطاقة الكهربائية للسنوت (2018 - 2023)</t>
  </si>
  <si>
    <t>Amount of electrical energy Production for (2018 - 2023)</t>
  </si>
  <si>
    <t>**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خلال السنوات (2018 ، 2019 ، 2020 ، 2021، 2022 ، 2003) بسبب الازمة المالية وإنهاء عقد الشركة</t>
  </si>
  <si>
    <t>* عدد السكان حسب تقديرات هيأة الإحصاء ونظم المعلومات الجغراقية</t>
  </si>
  <si>
    <t>Total of  Wasit</t>
  </si>
  <si>
    <t>Total of  Al- Anbar</t>
  </si>
  <si>
    <t>Total of  Thi-qar</t>
  </si>
  <si>
    <t>Total of  Al- Basrah</t>
  </si>
  <si>
    <t>* عدد محطات ديزلات هونداي (7) محطات تتوزع في (9) مواقع وبهذا يصبح عدد محطات الديزل الكلي (16) محطة و,لم تدرج في الجدول لكونها محطات صغيرة، اي ان مجموع المحطات للإنتاج الكلّي يساوي (70) محطة انتاج الطاقة الكهربائية</t>
  </si>
  <si>
    <t>Total of  Nineveh</t>
  </si>
  <si>
    <t xml:space="preserve">Not :The electricity per capita (MW.H) =  The electricity per capita (MW.H/year)÷ (365 days × 24 hours)  </t>
  </si>
  <si>
    <r>
      <t xml:space="preserve">ملاحظة : نصيب الفرد من الكهرباء (ميكا واط . ساعة) = نصيب الفرد من الكهرباء      (ميكا واط . ساعة / سنة) </t>
    </r>
    <r>
      <rPr>
        <b/>
        <sz val="10"/>
        <rFont val="Arial"/>
        <family val="2"/>
      </rPr>
      <t>÷</t>
    </r>
    <r>
      <rPr>
        <b/>
        <sz val="9"/>
        <rFont val="Arial"/>
        <family val="2"/>
      </rPr>
      <t xml:space="preserve"> (365 يوم 24x  ساعة)</t>
    </r>
  </si>
  <si>
    <t>Environment Statistics Department - ASGIS / Iraq</t>
  </si>
  <si>
    <t xml:space="preserve"> كمية الكهرباء      المستوردة + المضافة من الاستثمار (م.و.س) </t>
  </si>
  <si>
    <t xml:space="preserve">Amount of imported electricity+ Investmentl  (MW.H)  </t>
  </si>
  <si>
    <r>
      <t xml:space="preserve">Not : The electricity per capita in Hour (MW.H)= the electricity per capita (MW.H/year) </t>
    </r>
    <r>
      <rPr>
        <b/>
        <sz val="10"/>
        <rFont val="Times New Roman"/>
        <family val="1"/>
      </rPr>
      <t xml:space="preserve">÷ </t>
    </r>
    <r>
      <rPr>
        <b/>
        <sz val="9"/>
        <rFont val="Times New Roman"/>
        <family val="1"/>
      </rPr>
      <t>(365 days × 24 hour)</t>
    </r>
  </si>
  <si>
    <r>
      <t xml:space="preserve">ملاحظة : نصيب الفرد من الكهرباء في الساعة (ميكا واط.ساعة) = نصيب الفرد من الكهرباء (ميكا واط . ساعة/سنة) </t>
    </r>
    <r>
      <rPr>
        <b/>
        <sz val="10"/>
        <rFont val="Arial"/>
        <family val="2"/>
      </rPr>
      <t>÷</t>
    </r>
    <r>
      <rPr>
        <b/>
        <sz val="9"/>
        <rFont val="Arial"/>
        <family val="2"/>
      </rPr>
      <t xml:space="preserve"> (365 يوم24x ساعة)</t>
    </r>
  </si>
  <si>
    <t>المحطات الاستثمارية</t>
  </si>
  <si>
    <t xml:space="preserve">المحطات الغازية  </t>
  </si>
  <si>
    <t>ملاحظة 1 : ديزلات هونداي مجموعة محطات تتوزع في (9) مواقع عدد محطاتها (7) محطة</t>
  </si>
  <si>
    <t>ملاحظة 2 : ديزلات وزارة النفط لم تحتسب ضمن معدل الانتاج الفعلي لعدم احتسابها ضمن الكطابقات المالية .</t>
  </si>
  <si>
    <t>Source: Ministry of Electricity / Study and planning  Department / GIS and statistic Department</t>
  </si>
  <si>
    <t xml:space="preserve">محطات الديزل + ديزلات هونداي + ديزلات STX </t>
  </si>
  <si>
    <t>ملاحظة :  ديزلات وزارة النفط لم تحتسب ضمن معدل الانتاج الفعلي لعدم احتسابها ضمن المطابقات المالية</t>
  </si>
  <si>
    <t>Hundai diesels</t>
  </si>
  <si>
    <t>Gas stations realed to the ministtry of Oil (ZPPG , RPPG)</t>
  </si>
  <si>
    <t>Investimeneatal statations</t>
  </si>
  <si>
    <t xml:space="preserve">not 1 : number of hundai diesls stations consists of (7) stations distributedon (9) sites </t>
  </si>
  <si>
    <t>not 2 : Diesels of the ministry of oil are not caiculated sulated within the astual production anerage</t>
  </si>
  <si>
    <t>الفرات الاعلى</t>
  </si>
  <si>
    <t>AL-Futat AL-Aُala</t>
  </si>
  <si>
    <t>شرق الانبار (الفلوجة)</t>
  </si>
  <si>
    <t>AL-Falluja</t>
  </si>
  <si>
    <t>North of AL- Nasiriya</t>
  </si>
  <si>
    <t>North of AL- Basrah</t>
  </si>
  <si>
    <t>Nineveh Suburbs</t>
  </si>
  <si>
    <t>Not :  The Ministry of oil's diesrl is not included in the  actual production average actual production average</t>
  </si>
  <si>
    <t xml:space="preserve"> 1651-</t>
  </si>
  <si>
    <t>0.1-</t>
  </si>
  <si>
    <t>* No. of population according to ASGSO estimates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</si>
</sst>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0.00000"/>
    <numFmt numFmtId="166" formatCode="0.0"/>
    <numFmt numFmtId="167" formatCode="#,##0.0"/>
    <numFmt numFmtId="168" formatCode="_-* #,##0_-;\-* #,##0_-;_-* &quot;-&quot;??_-;_-@_-"/>
    <numFmt numFmtId="169" formatCode="#,##0.00000"/>
  </numFmts>
  <fonts count="25">
    <font>
      <sz val="10"/>
      <name val="Arial"/>
    </font>
    <font>
      <sz val="10"/>
      <name val="Arial"/>
      <family val="2"/>
    </font>
    <font>
      <b/>
      <sz val="12"/>
      <name val="Simplified Arabic"/>
      <family val="1"/>
    </font>
    <font>
      <sz val="8"/>
      <name val="Arial"/>
      <family val="2"/>
    </font>
    <font>
      <b/>
      <sz val="10"/>
      <name val="Simplified Arabic"/>
      <family val="1"/>
    </font>
    <font>
      <b/>
      <sz val="12"/>
      <name val="Arial"/>
      <family val="2"/>
    </font>
    <font>
      <b/>
      <sz val="10"/>
      <name val="Times New Roman"/>
      <family val="1"/>
    </font>
    <font>
      <b/>
      <sz val="9"/>
      <name val="Arial"/>
      <family val="2"/>
    </font>
    <font>
      <b/>
      <sz val="10"/>
      <name val="Arial"/>
      <family val="2"/>
    </font>
    <font>
      <b/>
      <sz val="9"/>
      <name val="Times New Roman"/>
      <family val="1"/>
    </font>
    <font>
      <b/>
      <sz val="10"/>
      <color theme="0"/>
      <name val="Arial"/>
      <family val="2"/>
    </font>
    <font>
      <b/>
      <sz val="10"/>
      <color theme="1"/>
      <name val="Arial"/>
      <family val="2"/>
    </font>
    <font>
      <b/>
      <sz val="9"/>
      <color rgb="FF632523"/>
      <name val="Arial"/>
      <family val="2"/>
    </font>
    <font>
      <b/>
      <sz val="12"/>
      <color rgb="FF632523"/>
      <name val="Arial"/>
      <family val="2"/>
    </font>
    <font>
      <b/>
      <sz val="10"/>
      <color theme="1"/>
      <name val="Times New Roman"/>
      <family val="1"/>
    </font>
    <font>
      <b/>
      <sz val="10"/>
      <name val="Calibri"/>
      <family val="2"/>
      <scheme val="minor"/>
    </font>
    <font>
      <b/>
      <sz val="11"/>
      <name val="Arial"/>
      <family val="2"/>
    </font>
    <font>
      <sz val="16"/>
      <name val="Arial"/>
      <family val="2"/>
    </font>
    <font>
      <b/>
      <sz val="10"/>
      <color theme="0"/>
      <name val="Times New Roman"/>
      <family val="1"/>
    </font>
    <font>
      <b/>
      <sz val="12"/>
      <name val="Times New Roman"/>
      <family val="1"/>
    </font>
    <font>
      <b/>
      <sz val="11"/>
      <name val="Times New Roman"/>
      <family val="1"/>
    </font>
    <font>
      <sz val="9"/>
      <name val="Arial"/>
      <family val="2"/>
    </font>
    <font>
      <sz val="12"/>
      <name val="Times New Roman"/>
      <family val="1"/>
    </font>
    <font>
      <b/>
      <u val="singleAccounting"/>
      <sz val="9"/>
      <name val="Arial"/>
      <family val="2"/>
    </font>
    <font>
      <b/>
      <sz val="11"/>
      <color theme="1"/>
      <name val="Arial"/>
      <family val="2"/>
    </font>
  </fonts>
  <fills count="14">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DE9FD"/>
        <bgColor indexed="64"/>
      </patternFill>
    </fill>
    <fill>
      <patternFill patternType="solid">
        <fgColor rgb="FFFFFF00"/>
        <bgColor indexed="64"/>
      </patternFill>
    </fill>
    <fill>
      <patternFill patternType="solid">
        <fgColor rgb="FFF2E5FF"/>
        <bgColor indexed="64"/>
      </patternFill>
    </fill>
    <fill>
      <patternFill patternType="solid">
        <fgColor rgb="FF56426E"/>
        <bgColor indexed="64"/>
      </patternFill>
    </fill>
    <fill>
      <patternFill patternType="solid">
        <fgColor rgb="FFDBB7FF"/>
        <bgColor indexed="64"/>
      </patternFill>
    </fill>
    <fill>
      <patternFill patternType="solid">
        <fgColor theme="7" tint="0.39997558519241921"/>
        <bgColor indexed="64"/>
      </patternFill>
    </fill>
    <fill>
      <patternFill patternType="solid">
        <fgColor rgb="FFEAD5FF"/>
        <bgColor indexed="64"/>
      </patternFill>
    </fill>
    <fill>
      <patternFill patternType="solid">
        <fgColor theme="7" tint="0.79998168889431442"/>
        <bgColor indexed="64"/>
      </patternFill>
    </fill>
  </fills>
  <borders count="18">
    <border>
      <left/>
      <right/>
      <top/>
      <bottom/>
      <diagonal/>
    </border>
    <border>
      <left/>
      <right/>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top style="double">
        <color indexed="64"/>
      </top>
      <bottom/>
      <diagonal/>
    </border>
    <border>
      <left/>
      <right/>
      <top style="thin">
        <color indexed="64"/>
      </top>
      <bottom style="double">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hair">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516">
    <xf numFmtId="0" fontId="0" fillId="0" borderId="0" xfId="0"/>
    <xf numFmtId="0" fontId="2" fillId="0" borderId="0" xfId="0" applyFont="1" applyAlignment="1">
      <alignment horizontal="center" vertical="center" wrapText="1"/>
    </xf>
    <xf numFmtId="164" fontId="0" fillId="0" borderId="0" xfId="1" applyFont="1"/>
    <xf numFmtId="0" fontId="0" fillId="0" borderId="0" xfId="0" applyNumberFormat="1"/>
    <xf numFmtId="164" fontId="7" fillId="0" borderId="0" xfId="1" applyFont="1" applyBorder="1" applyAlignment="1">
      <alignment horizontal="right" vertical="center" readingOrder="2"/>
    </xf>
    <xf numFmtId="0" fontId="6" fillId="0" borderId="4" xfId="0" applyFont="1" applyFill="1" applyBorder="1" applyAlignment="1">
      <alignment horizontal="right" vertical="center" wrapText="1"/>
    </xf>
    <xf numFmtId="0" fontId="8" fillId="0" borderId="6" xfId="0" applyFont="1" applyBorder="1" applyAlignment="1">
      <alignment horizontal="right" vertical="center" wrapText="1"/>
    </xf>
    <xf numFmtId="1" fontId="6" fillId="0" borderId="0" xfId="1" applyNumberFormat="1" applyFont="1" applyFill="1" applyBorder="1" applyAlignment="1">
      <alignment horizontal="left" vertical="center" wrapText="1" readingOrder="2"/>
    </xf>
    <xf numFmtId="1" fontId="6" fillId="0" borderId="2" xfId="1" applyNumberFormat="1" applyFont="1" applyFill="1" applyBorder="1" applyAlignment="1">
      <alignment horizontal="left" vertical="center" wrapText="1" readingOrder="2"/>
    </xf>
    <xf numFmtId="1" fontId="6" fillId="0" borderId="0" xfId="1" applyNumberFormat="1" applyFont="1" applyBorder="1" applyAlignment="1">
      <alignment horizontal="left" vertical="center" wrapText="1" readingOrder="2"/>
    </xf>
    <xf numFmtId="1" fontId="6" fillId="0" borderId="2" xfId="1" applyNumberFormat="1" applyFont="1" applyBorder="1" applyAlignment="1">
      <alignment horizontal="left" vertical="center" wrapText="1" readingOrder="2"/>
    </xf>
    <xf numFmtId="167" fontId="6" fillId="0" borderId="2" xfId="1" applyNumberFormat="1" applyFont="1" applyBorder="1" applyAlignment="1">
      <alignment horizontal="left" vertical="center" wrapText="1" readingOrder="2"/>
    </xf>
    <xf numFmtId="3" fontId="6" fillId="0" borderId="0" xfId="1" applyNumberFormat="1" applyFont="1" applyBorder="1" applyAlignment="1">
      <alignment horizontal="left" vertical="center" wrapText="1" readingOrder="2"/>
    </xf>
    <xf numFmtId="3" fontId="6" fillId="0" borderId="2" xfId="1" applyNumberFormat="1" applyFont="1" applyBorder="1" applyAlignment="1">
      <alignment horizontal="left" vertical="center" wrapText="1" readingOrder="2"/>
    </xf>
    <xf numFmtId="167" fontId="6" fillId="0" borderId="0" xfId="1" applyNumberFormat="1" applyFont="1" applyFill="1" applyBorder="1" applyAlignment="1">
      <alignment horizontal="left" vertical="center" wrapText="1" readingOrder="2"/>
    </xf>
    <xf numFmtId="3" fontId="6" fillId="0" borderId="4" xfId="0" applyNumberFormat="1" applyFont="1" applyFill="1" applyBorder="1" applyAlignment="1">
      <alignment horizontal="left" vertical="center" wrapText="1"/>
    </xf>
    <xf numFmtId="0" fontId="6" fillId="0" borderId="8"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7" fillId="0" borderId="0" xfId="0" applyFont="1" applyBorder="1" applyAlignment="1">
      <alignment horizontal="right" vertical="center" wrapText="1"/>
    </xf>
    <xf numFmtId="0" fontId="8" fillId="3" borderId="13" xfId="0" applyFont="1" applyFill="1" applyBorder="1" applyAlignment="1">
      <alignment horizontal="right" vertical="center" wrapText="1"/>
    </xf>
    <xf numFmtId="0" fontId="6" fillId="0" borderId="13" xfId="0" applyFont="1" applyBorder="1" applyAlignment="1">
      <alignment horizontal="right" vertical="center" wrapText="1"/>
    </xf>
    <xf numFmtId="0" fontId="8" fillId="2" borderId="10" xfId="0" applyFont="1" applyFill="1" applyBorder="1" applyAlignment="1">
      <alignment horizontal="right" vertical="center"/>
    </xf>
    <xf numFmtId="164" fontId="8" fillId="2" borderId="10" xfId="1" applyFont="1" applyFill="1" applyBorder="1" applyAlignment="1">
      <alignment horizontal="right" vertical="center" wrapText="1"/>
    </xf>
    <xf numFmtId="164" fontId="0" fillId="0" borderId="11" xfId="1" applyFont="1" applyBorder="1"/>
    <xf numFmtId="0" fontId="0" fillId="0" borderId="11" xfId="0" applyBorder="1"/>
    <xf numFmtId="167" fontId="6" fillId="0" borderId="0" xfId="1" applyNumberFormat="1" applyFont="1" applyBorder="1" applyAlignment="1">
      <alignment horizontal="left" vertical="center" wrapText="1" readingOrder="2"/>
    </xf>
    <xf numFmtId="3" fontId="6" fillId="0" borderId="13" xfId="1" applyNumberFormat="1" applyFont="1" applyBorder="1" applyAlignment="1">
      <alignment horizontal="left" vertical="center" wrapText="1" readingOrder="2"/>
    </xf>
    <xf numFmtId="1" fontId="6" fillId="0" borderId="13" xfId="1" applyNumberFormat="1" applyFont="1" applyBorder="1" applyAlignment="1">
      <alignment horizontal="left" vertical="center" wrapText="1" readingOrder="2"/>
    </xf>
    <xf numFmtId="3" fontId="6" fillId="0" borderId="13" xfId="1" applyNumberFormat="1" applyFont="1" applyFill="1" applyBorder="1" applyAlignment="1">
      <alignment horizontal="left" vertical="center" wrapText="1" readingOrder="2"/>
    </xf>
    <xf numFmtId="1" fontId="6" fillId="0" borderId="13" xfId="1" applyNumberFormat="1" applyFont="1" applyFill="1" applyBorder="1" applyAlignment="1">
      <alignment horizontal="left" vertical="center" wrapText="1" readingOrder="2"/>
    </xf>
    <xf numFmtId="167" fontId="6" fillId="0" borderId="13" xfId="1" applyNumberFormat="1" applyFont="1" applyFill="1" applyBorder="1" applyAlignment="1">
      <alignment horizontal="left" vertical="center" wrapText="1" readingOrder="2"/>
    </xf>
    <xf numFmtId="164" fontId="7" fillId="0" borderId="0" xfId="1" applyFont="1" applyBorder="1" applyAlignment="1">
      <alignment horizontal="right" vertical="center" wrapText="1" readingOrder="1"/>
    </xf>
    <xf numFmtId="0" fontId="0" fillId="0" borderId="13" xfId="0" applyBorder="1"/>
    <xf numFmtId="0" fontId="2" fillId="0" borderId="2" xfId="0" applyFont="1" applyBorder="1" applyAlignment="1">
      <alignment horizontal="center" vertical="center" wrapText="1"/>
    </xf>
    <xf numFmtId="164" fontId="7" fillId="0" borderId="2" xfId="1" applyFont="1" applyBorder="1" applyAlignment="1">
      <alignment horizontal="righ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168" fontId="6" fillId="0" borderId="13" xfId="1" applyNumberFormat="1" applyFont="1" applyBorder="1"/>
    <xf numFmtId="1" fontId="6" fillId="4" borderId="2" xfId="1" applyNumberFormat="1" applyFont="1" applyFill="1" applyBorder="1" applyAlignment="1">
      <alignment horizontal="left" vertical="center" wrapText="1" readingOrder="2"/>
    </xf>
    <xf numFmtId="1" fontId="6" fillId="4" borderId="8" xfId="1" applyNumberFormat="1" applyFont="1" applyFill="1" applyBorder="1" applyAlignment="1">
      <alignment horizontal="left" vertical="center" wrapText="1" readingOrder="2"/>
    </xf>
    <xf numFmtId="0" fontId="7" fillId="0" borderId="3" xfId="0" applyFont="1" applyBorder="1" applyAlignment="1">
      <alignment vertical="center" wrapText="1"/>
    </xf>
    <xf numFmtId="3" fontId="6" fillId="0" borderId="2" xfId="1" applyNumberFormat="1" applyFont="1" applyBorder="1" applyAlignment="1">
      <alignment horizontal="left" vertical="center" wrapText="1"/>
    </xf>
    <xf numFmtId="0" fontId="5" fillId="0" borderId="0" xfId="0" applyFont="1" applyAlignment="1">
      <alignment horizontal="center" vertical="center" wrapText="1"/>
    </xf>
    <xf numFmtId="0" fontId="0" fillId="5" borderId="0" xfId="0" applyFill="1"/>
    <xf numFmtId="0" fontId="5" fillId="0" borderId="0" xfId="0" applyFont="1" applyAlignment="1">
      <alignment vertical="center" wrapText="1"/>
    </xf>
    <xf numFmtId="0" fontId="5" fillId="0" borderId="12" xfId="0" applyFont="1" applyBorder="1" applyAlignment="1">
      <alignment vertical="center" wrapText="1"/>
    </xf>
    <xf numFmtId="164" fontId="5" fillId="0" borderId="0" xfId="1" applyFont="1" applyAlignment="1">
      <alignment vertical="center" wrapText="1"/>
    </xf>
    <xf numFmtId="0" fontId="0" fillId="0" borderId="0" xfId="0" applyBorder="1" applyAlignment="1">
      <alignment horizontal="right"/>
    </xf>
    <xf numFmtId="0" fontId="6" fillId="0" borderId="4" xfId="0" applyFont="1" applyBorder="1" applyAlignment="1">
      <alignment horizontal="right" vertical="center"/>
    </xf>
    <xf numFmtId="0" fontId="0" fillId="7" borderId="0" xfId="0" applyFill="1"/>
    <xf numFmtId="164" fontId="8" fillId="4" borderId="2" xfId="1" applyFont="1" applyFill="1" applyBorder="1" applyAlignment="1">
      <alignment horizontal="right" vertical="center" wrapText="1"/>
    </xf>
    <xf numFmtId="0" fontId="0" fillId="0" borderId="0" xfId="0" applyFill="1"/>
    <xf numFmtId="2" fontId="6" fillId="0" borderId="4" xfId="0" applyNumberFormat="1" applyFont="1" applyFill="1" applyBorder="1" applyAlignment="1">
      <alignment horizontal="left" vertical="center" wrapText="1" readingOrder="2"/>
    </xf>
    <xf numFmtId="0" fontId="1" fillId="0" borderId="0" xfId="0" applyFont="1"/>
    <xf numFmtId="0" fontId="12" fillId="0" borderId="0" xfId="0" applyFont="1" applyBorder="1" applyAlignment="1">
      <alignment horizontal="right" vertical="center" wrapText="1"/>
    </xf>
    <xf numFmtId="0" fontId="13" fillId="0" borderId="0" xfId="0" applyFont="1" applyAlignment="1">
      <alignment horizontal="center" vertical="center" wrapText="1"/>
    </xf>
    <xf numFmtId="3" fontId="6" fillId="4" borderId="4" xfId="0" applyNumberFormat="1" applyFont="1" applyFill="1" applyBorder="1" applyAlignment="1">
      <alignment horizontal="left" vertical="center" wrapText="1"/>
    </xf>
    <xf numFmtId="3" fontId="6" fillId="4" borderId="2" xfId="1" applyNumberFormat="1" applyFont="1" applyFill="1" applyBorder="1" applyAlignment="1">
      <alignment vertical="center" wrapText="1" readingOrder="2"/>
    </xf>
    <xf numFmtId="3" fontId="6" fillId="4" borderId="0" xfId="1" applyNumberFormat="1" applyFont="1" applyFill="1" applyBorder="1" applyAlignment="1">
      <alignment vertical="center" wrapText="1" readingOrder="2"/>
    </xf>
    <xf numFmtId="3" fontId="6" fillId="4" borderId="8" xfId="1" applyNumberFormat="1" applyFont="1" applyFill="1" applyBorder="1" applyAlignment="1">
      <alignment vertical="center" wrapText="1" readingOrder="2"/>
    </xf>
    <xf numFmtId="3" fontId="6" fillId="4" borderId="9" xfId="1" applyNumberFormat="1" applyFont="1" applyFill="1" applyBorder="1" applyAlignment="1">
      <alignment vertical="center" wrapText="1" readingOrder="2"/>
    </xf>
    <xf numFmtId="1" fontId="6" fillId="0" borderId="13" xfId="0" applyNumberFormat="1" applyFont="1" applyFill="1" applyBorder="1" applyAlignment="1">
      <alignment horizontal="left" vertical="center" wrapText="1"/>
    </xf>
    <xf numFmtId="3" fontId="6" fillId="4" borderId="6" xfId="0" applyNumberFormat="1" applyFont="1" applyFill="1" applyBorder="1" applyAlignment="1">
      <alignment vertical="center" wrapText="1"/>
    </xf>
    <xf numFmtId="166" fontId="6" fillId="0" borderId="0" xfId="0" applyNumberFormat="1" applyFont="1" applyFill="1" applyBorder="1" applyAlignment="1">
      <alignment horizontal="left" vertical="center" wrapText="1"/>
    </xf>
    <xf numFmtId="3" fontId="6" fillId="4" borderId="0" xfId="1" applyNumberFormat="1" applyFont="1" applyFill="1" applyBorder="1" applyAlignment="1">
      <alignment horizontal="left" vertical="center" wrapText="1" readingOrder="2"/>
    </xf>
    <xf numFmtId="3" fontId="6" fillId="4" borderId="8" xfId="1" applyNumberFormat="1" applyFont="1" applyFill="1" applyBorder="1" applyAlignment="1">
      <alignment horizontal="left" vertical="center" wrapText="1" readingOrder="2"/>
    </xf>
    <xf numFmtId="3" fontId="6" fillId="4" borderId="2" xfId="1" applyNumberFormat="1" applyFont="1" applyFill="1" applyBorder="1" applyAlignment="1">
      <alignment horizontal="left" vertical="center" wrapText="1" readingOrder="2"/>
    </xf>
    <xf numFmtId="3" fontId="6" fillId="4" borderId="4"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2"/>
    </xf>
    <xf numFmtId="3" fontId="6" fillId="4" borderId="7" xfId="1" applyNumberFormat="1" applyFont="1" applyFill="1" applyBorder="1" applyAlignment="1">
      <alignment horizontal="left" vertical="center" wrapText="1" readingOrder="2"/>
    </xf>
    <xf numFmtId="0" fontId="11" fillId="0" borderId="0" xfId="0" applyFont="1" applyAlignment="1">
      <alignment horizontal="center" vertical="center"/>
    </xf>
    <xf numFmtId="0" fontId="8" fillId="0" borderId="0" xfId="0" applyFont="1" applyAlignment="1">
      <alignment horizontal="center"/>
    </xf>
    <xf numFmtId="1" fontId="11" fillId="0" borderId="14" xfId="0" applyNumberFormat="1" applyFont="1" applyBorder="1" applyAlignment="1">
      <alignment horizontal="center" vertical="center"/>
    </xf>
    <xf numFmtId="166" fontId="8" fillId="0" borderId="14" xfId="0" applyNumberFormat="1" applyFont="1" applyBorder="1" applyAlignment="1">
      <alignment horizontal="center"/>
    </xf>
    <xf numFmtId="0" fontId="8" fillId="0" borderId="0" xfId="0" applyNumberFormat="1" applyFont="1" applyAlignment="1">
      <alignment horizontal="center"/>
    </xf>
    <xf numFmtId="3" fontId="6" fillId="4" borderId="4" xfId="0" applyNumberFormat="1" applyFont="1" applyFill="1" applyBorder="1" applyAlignment="1">
      <alignment vertical="center" wrapText="1"/>
    </xf>
    <xf numFmtId="3" fontId="6" fillId="4" borderId="13" xfId="0" applyNumberFormat="1" applyFont="1" applyFill="1" applyBorder="1" applyAlignment="1">
      <alignment vertical="center" wrapText="1"/>
    </xf>
    <xf numFmtId="165" fontId="6" fillId="0" borderId="4" xfId="0" applyNumberFormat="1" applyFont="1" applyBorder="1" applyAlignment="1">
      <alignment horizontal="left" vertical="center" wrapText="1"/>
    </xf>
    <xf numFmtId="165" fontId="6" fillId="0" borderId="2" xfId="0" applyNumberFormat="1" applyFont="1" applyBorder="1" applyAlignment="1">
      <alignment horizontal="left" vertical="center" wrapText="1"/>
    </xf>
    <xf numFmtId="165" fontId="6" fillId="0" borderId="7" xfId="0" applyNumberFormat="1" applyFont="1" applyBorder="1" applyAlignment="1">
      <alignment horizontal="left" vertical="center" wrapText="1"/>
    </xf>
    <xf numFmtId="165" fontId="6" fillId="0" borderId="0" xfId="0" applyNumberFormat="1" applyFont="1" applyBorder="1" applyAlignment="1">
      <alignment horizontal="left" vertical="center" wrapText="1"/>
    </xf>
    <xf numFmtId="4" fontId="6" fillId="0" borderId="2" xfId="1" applyNumberFormat="1" applyFont="1" applyBorder="1" applyAlignment="1">
      <alignment horizontal="left" vertical="center" wrapText="1"/>
    </xf>
    <xf numFmtId="4" fontId="6" fillId="0" borderId="4" xfId="1" applyNumberFormat="1" applyFont="1" applyBorder="1" applyAlignment="1">
      <alignment horizontal="left" vertical="center" wrapText="1"/>
    </xf>
    <xf numFmtId="164" fontId="16" fillId="0" borderId="0" xfId="1"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1" fillId="0" borderId="0" xfId="1" applyFont="1"/>
    <xf numFmtId="0" fontId="7" fillId="0" borderId="0" xfId="0" applyFont="1" applyAlignment="1">
      <alignment vertical="center" wrapText="1"/>
    </xf>
    <xf numFmtId="0" fontId="8" fillId="0" borderId="0" xfId="0" applyFont="1" applyAlignment="1">
      <alignment horizontal="center" vertical="center"/>
    </xf>
    <xf numFmtId="0" fontId="8" fillId="0" borderId="0" xfId="0" applyNumberFormat="1" applyFont="1" applyAlignment="1">
      <alignment horizontal="center" vertical="center"/>
    </xf>
    <xf numFmtId="0" fontId="1" fillId="0" borderId="0" xfId="0" applyNumberFormat="1" applyFont="1"/>
    <xf numFmtId="3" fontId="6" fillId="8" borderId="13" xfId="1" applyNumberFormat="1" applyFont="1" applyFill="1" applyBorder="1" applyAlignment="1">
      <alignment horizontal="left" vertical="center" wrapText="1" readingOrder="2"/>
    </xf>
    <xf numFmtId="164" fontId="5" fillId="0" borderId="0" xfId="1" quotePrefix="1" applyFont="1" applyAlignment="1">
      <alignment horizontal="right" vertical="center" wrapText="1"/>
    </xf>
    <xf numFmtId="0" fontId="7" fillId="0" borderId="0" xfId="0" applyFont="1" applyBorder="1" applyAlignment="1">
      <alignment horizontal="right" vertical="center" wrapText="1"/>
    </xf>
    <xf numFmtId="164" fontId="10" fillId="9" borderId="5" xfId="1" applyFont="1" applyFill="1" applyBorder="1" applyAlignment="1">
      <alignment horizontal="right" vertical="center" wrapText="1"/>
    </xf>
    <xf numFmtId="0" fontId="4" fillId="0" borderId="11" xfId="0" applyFont="1" applyBorder="1" applyAlignment="1">
      <alignment horizontal="right" vertical="center" wrapText="1"/>
    </xf>
    <xf numFmtId="4" fontId="6" fillId="0" borderId="0" xfId="1" applyNumberFormat="1" applyFont="1" applyBorder="1" applyAlignment="1">
      <alignment horizontal="left" vertical="center" wrapText="1"/>
    </xf>
    <xf numFmtId="3" fontId="6" fillId="4" borderId="7" xfId="1" applyNumberFormat="1" applyFont="1" applyFill="1" applyBorder="1" applyAlignment="1">
      <alignment vertical="center" wrapText="1"/>
    </xf>
    <xf numFmtId="4" fontId="6" fillId="0" borderId="7" xfId="1" applyNumberFormat="1" applyFont="1" applyBorder="1" applyAlignment="1">
      <alignment horizontal="left" vertical="center" wrapText="1"/>
    </xf>
    <xf numFmtId="0" fontId="5" fillId="0" borderId="12" xfId="0" quotePrefix="1" applyFont="1" applyBorder="1" applyAlignment="1">
      <alignment horizontal="right" vertical="center" wrapText="1"/>
    </xf>
    <xf numFmtId="3" fontId="6" fillId="4" borderId="3" xfId="1" applyNumberFormat="1" applyFont="1" applyFill="1" applyBorder="1" applyAlignment="1">
      <alignment vertical="center" wrapText="1" readingOrder="2"/>
    </xf>
    <xf numFmtId="3" fontId="6" fillId="4" borderId="7" xfId="1" applyNumberFormat="1" applyFont="1" applyFill="1" applyBorder="1" applyAlignment="1">
      <alignment vertical="center" wrapText="1" readingOrder="2"/>
    </xf>
    <xf numFmtId="3" fontId="6" fillId="8" borderId="13" xfId="1" applyNumberFormat="1" applyFont="1" applyFill="1" applyBorder="1" applyAlignment="1">
      <alignment vertical="center" wrapText="1" readingOrder="2"/>
    </xf>
    <xf numFmtId="3" fontId="6" fillId="4" borderId="4" xfId="1" applyNumberFormat="1" applyFont="1" applyFill="1" applyBorder="1" applyAlignment="1">
      <alignment vertical="center" wrapText="1" readingOrder="2"/>
    </xf>
    <xf numFmtId="164" fontId="10" fillId="9" borderId="5" xfId="1"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2" xfId="0" applyFont="1" applyBorder="1" applyAlignment="1">
      <alignment horizontal="right" vertical="center" wrapText="1"/>
    </xf>
    <xf numFmtId="0" fontId="4" fillId="0" borderId="9" xfId="0" applyFont="1" applyBorder="1" applyAlignment="1">
      <alignment horizontal="right" vertical="center" wrapText="1"/>
    </xf>
    <xf numFmtId="0" fontId="4" fillId="0" borderId="4" xfId="0" applyFont="1" applyBorder="1" applyAlignment="1">
      <alignment horizontal="right" vertical="center" wrapText="1"/>
    </xf>
    <xf numFmtId="4" fontId="6" fillId="10" borderId="13" xfId="1" applyNumberFormat="1" applyFont="1" applyFill="1" applyBorder="1" applyAlignment="1">
      <alignment horizontal="left" vertical="center" wrapText="1" readingOrder="2"/>
    </xf>
    <xf numFmtId="169" fontId="6" fillId="10" borderId="1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164" fontId="8" fillId="4" borderId="4" xfId="1" applyFont="1" applyFill="1" applyBorder="1" applyAlignment="1">
      <alignment horizontal="right" vertical="center" wrapText="1"/>
    </xf>
    <xf numFmtId="0" fontId="7" fillId="0" borderId="0" xfId="0" applyFont="1" applyBorder="1" applyAlignment="1">
      <alignment horizontal="right" vertical="center" wrapText="1" readingOrder="2"/>
    </xf>
    <xf numFmtId="0" fontId="4" fillId="0" borderId="3" xfId="0" applyFont="1" applyBorder="1" applyAlignment="1">
      <alignment horizontal="right" vertical="center" wrapText="1"/>
    </xf>
    <xf numFmtId="166" fontId="6" fillId="0" borderId="13" xfId="0" applyNumberFormat="1" applyFont="1" applyFill="1" applyBorder="1" applyAlignment="1">
      <alignment horizontal="left" vertical="center" wrapText="1"/>
    </xf>
    <xf numFmtId="167" fontId="6" fillId="8" borderId="13" xfId="1" applyNumberFormat="1" applyFont="1" applyFill="1" applyBorder="1" applyAlignment="1">
      <alignment horizontal="left" vertical="center" wrapText="1" readingOrder="2"/>
    </xf>
    <xf numFmtId="0" fontId="17" fillId="0" borderId="0" xfId="0" applyFont="1" applyAlignment="1">
      <alignment horizontal="center" vertical="center"/>
    </xf>
    <xf numFmtId="0" fontId="7" fillId="4" borderId="0" xfId="0" applyFont="1" applyFill="1" applyBorder="1" applyAlignment="1">
      <alignment horizontal="right" readingOrder="2"/>
    </xf>
    <xf numFmtId="167" fontId="6" fillId="4" borderId="8" xfId="1" applyNumberFormat="1" applyFont="1" applyFill="1" applyBorder="1" applyAlignment="1">
      <alignment horizontal="left" vertical="center" wrapText="1" readingOrder="2"/>
    </xf>
    <xf numFmtId="167" fontId="6" fillId="4" borderId="0" xfId="1" applyNumberFormat="1" applyFont="1" applyFill="1" applyBorder="1" applyAlignment="1">
      <alignment horizontal="left" vertical="center" wrapText="1" readingOrder="2"/>
    </xf>
    <xf numFmtId="167" fontId="6" fillId="4" borderId="7" xfId="1" applyNumberFormat="1" applyFont="1" applyFill="1" applyBorder="1" applyAlignment="1">
      <alignment horizontal="left" vertical="center" wrapText="1" readingOrder="2"/>
    </xf>
    <xf numFmtId="0" fontId="7" fillId="4" borderId="0" xfId="0" applyFont="1" applyFill="1" applyBorder="1" applyAlignment="1">
      <alignment horizontal="right" vertical="center" wrapText="1" readingOrder="2"/>
    </xf>
    <xf numFmtId="167" fontId="6" fillId="4" borderId="4" xfId="0" applyNumberFormat="1" applyFont="1" applyFill="1" applyBorder="1" applyAlignment="1">
      <alignment horizontal="left" vertical="center" wrapText="1"/>
    </xf>
    <xf numFmtId="167" fontId="6" fillId="4" borderId="13" xfId="0" applyNumberFormat="1" applyFont="1" applyFill="1" applyBorder="1" applyAlignment="1">
      <alignment horizontal="left" vertical="center" wrapText="1"/>
    </xf>
    <xf numFmtId="3" fontId="14" fillId="4" borderId="8" xfId="1" applyNumberFormat="1" applyFont="1" applyFill="1" applyBorder="1" applyAlignment="1">
      <alignment horizontal="left" vertical="center" wrapText="1" readingOrder="2"/>
    </xf>
    <xf numFmtId="3" fontId="14" fillId="4" borderId="0" xfId="1" applyNumberFormat="1" applyFont="1" applyFill="1" applyBorder="1" applyAlignment="1">
      <alignment horizontal="left" vertical="center" wrapText="1" readingOrder="2"/>
    </xf>
    <xf numFmtId="3" fontId="14" fillId="4" borderId="2" xfId="1" applyNumberFormat="1" applyFont="1" applyFill="1" applyBorder="1" applyAlignment="1">
      <alignment horizontal="left" vertical="center" wrapText="1" readingOrder="2"/>
    </xf>
    <xf numFmtId="167" fontId="6" fillId="4" borderId="2" xfId="1" applyNumberFormat="1" applyFont="1" applyFill="1" applyBorder="1" applyAlignment="1">
      <alignment horizontal="left" vertical="center" wrapText="1" readingOrder="2"/>
    </xf>
    <xf numFmtId="167" fontId="6" fillId="4" borderId="4" xfId="1" applyNumberFormat="1" applyFont="1" applyFill="1" applyBorder="1" applyAlignment="1">
      <alignment horizontal="left" vertical="center" wrapText="1" readingOrder="2"/>
    </xf>
    <xf numFmtId="3" fontId="6" fillId="4" borderId="9" xfId="1" applyNumberFormat="1" applyFont="1" applyFill="1" applyBorder="1" applyAlignment="1">
      <alignment horizontal="left" vertical="center" wrapText="1" readingOrder="2"/>
    </xf>
    <xf numFmtId="3" fontId="8" fillId="0" borderId="14" xfId="0" applyNumberFormat="1" applyFont="1" applyBorder="1" applyAlignment="1">
      <alignment horizontal="center"/>
    </xf>
    <xf numFmtId="1" fontId="6" fillId="11" borderId="12" xfId="0" applyNumberFormat="1" applyFont="1" applyFill="1" applyBorder="1" applyAlignment="1">
      <alignment vertical="center" wrapText="1"/>
    </xf>
    <xf numFmtId="0" fontId="7" fillId="0" borderId="0" xfId="0" applyFont="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164" fontId="10" fillId="9" borderId="5" xfId="1" applyFont="1" applyFill="1" applyBorder="1" applyAlignment="1">
      <alignment horizontal="right" vertical="center" wrapText="1"/>
    </xf>
    <xf numFmtId="0" fontId="10" fillId="9" borderId="5" xfId="1" applyNumberFormat="1" applyFont="1" applyFill="1" applyBorder="1" applyAlignment="1">
      <alignment horizontal="right" vertical="center" wrapText="1"/>
    </xf>
    <xf numFmtId="0" fontId="5" fillId="0" borderId="0" xfId="0" applyFont="1" applyBorder="1" applyAlignment="1">
      <alignment vertical="center" wrapText="1"/>
    </xf>
    <xf numFmtId="164" fontId="10" fillId="9" borderId="0" xfId="1" applyFont="1" applyFill="1" applyBorder="1" applyAlignment="1">
      <alignment horizontal="right" vertical="center" wrapText="1"/>
    </xf>
    <xf numFmtId="0" fontId="7" fillId="0" borderId="0" xfId="0" applyFont="1" applyBorder="1" applyAlignment="1">
      <alignment horizontal="right" vertical="center" wrapText="1"/>
    </xf>
    <xf numFmtId="167" fontId="6" fillId="4" borderId="0" xfId="0" applyNumberFormat="1" applyFont="1" applyFill="1" applyBorder="1" applyAlignment="1">
      <alignment horizontal="left" vertical="center" wrapText="1"/>
    </xf>
    <xf numFmtId="164" fontId="7" fillId="8" borderId="4" xfId="1" applyFont="1" applyFill="1" applyBorder="1" applyAlignment="1">
      <alignment horizontal="right" vertical="center" wrapText="1"/>
    </xf>
    <xf numFmtId="164" fontId="10" fillId="9" borderId="5" xfId="1" applyFont="1" applyFill="1" applyBorder="1" applyAlignment="1">
      <alignment horizontal="right" vertical="center" wrapText="1"/>
    </xf>
    <xf numFmtId="0" fontId="9" fillId="0" borderId="11" xfId="0"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5" fillId="0" borderId="0" xfId="1" applyFont="1" applyAlignment="1">
      <alignment vertical="center"/>
    </xf>
    <xf numFmtId="0" fontId="6" fillId="0" borderId="6" xfId="0" applyFont="1" applyBorder="1" applyAlignment="1">
      <alignment horizontal="left" vertical="center" wrapText="1" readingOrder="1"/>
    </xf>
    <xf numFmtId="0" fontId="18" fillId="9" borderId="1" xfId="1" applyNumberFormat="1" applyFont="1" applyFill="1" applyBorder="1" applyAlignment="1">
      <alignment horizontal="left" vertical="center" wrapText="1" readingOrder="1"/>
    </xf>
    <xf numFmtId="0" fontId="18" fillId="9" borderId="1" xfId="1" quotePrefix="1" applyNumberFormat="1" applyFont="1" applyFill="1" applyBorder="1" applyAlignment="1">
      <alignment horizontal="left" vertical="center" wrapText="1" readingOrder="1"/>
    </xf>
    <xf numFmtId="0" fontId="7" fillId="0" borderId="0" xfId="0" applyFont="1" applyAlignment="1">
      <alignment vertical="center" wrapText="1" readingOrder="2"/>
    </xf>
    <xf numFmtId="0" fontId="7" fillId="0" borderId="0" xfId="0" applyFont="1" applyAlignment="1">
      <alignment horizontal="left" vertical="center" wrapText="1" readingOrder="1"/>
    </xf>
    <xf numFmtId="0" fontId="0" fillId="0" borderId="0" xfId="0" applyAlignment="1">
      <alignment horizontal="left" readingOrder="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164" fontId="18" fillId="9" borderId="1" xfId="1" applyFont="1" applyFill="1" applyBorder="1" applyAlignment="1">
      <alignment horizontal="left" vertical="center" wrapText="1"/>
    </xf>
    <xf numFmtId="0" fontId="19" fillId="0" borderId="0" xfId="0" applyFont="1" applyBorder="1" applyAlignment="1">
      <alignment vertical="center" wrapText="1"/>
    </xf>
    <xf numFmtId="0" fontId="1" fillId="0" borderId="0" xfId="0" applyFont="1" applyAlignment="1">
      <alignment horizontal="left" readingOrder="1"/>
    </xf>
    <xf numFmtId="0" fontId="6" fillId="0" borderId="8" xfId="0" applyFont="1" applyFill="1" applyBorder="1" applyAlignment="1">
      <alignment horizontal="left" vertical="center" wrapText="1" readingOrder="1"/>
    </xf>
    <xf numFmtId="0" fontId="6" fillId="0" borderId="2" xfId="0" applyFont="1" applyFill="1" applyBorder="1" applyAlignment="1">
      <alignment horizontal="left" vertical="center" wrapText="1" readingOrder="1"/>
    </xf>
    <xf numFmtId="0" fontId="6" fillId="0" borderId="4" xfId="0" applyFont="1" applyFill="1" applyBorder="1" applyAlignment="1">
      <alignment horizontal="left" vertical="center" wrapText="1" readingOrder="1"/>
    </xf>
    <xf numFmtId="1" fontId="6" fillId="0" borderId="13" xfId="0" applyNumberFormat="1" applyFont="1" applyFill="1" applyBorder="1" applyAlignment="1">
      <alignment horizontal="left" vertical="center" readingOrder="1"/>
    </xf>
    <xf numFmtId="0" fontId="19" fillId="0" borderId="0" xfId="0" applyFont="1" applyAlignment="1">
      <alignment horizontal="left" vertical="center"/>
    </xf>
    <xf numFmtId="3" fontId="6" fillId="4" borderId="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164" fontId="18" fillId="9" borderId="1" xfId="1" applyFont="1" applyFill="1" applyBorder="1" applyAlignment="1">
      <alignment horizontal="left" vertical="center" wrapText="1"/>
    </xf>
    <xf numFmtId="164" fontId="18" fillId="9" borderId="1" xfId="1" applyFont="1" applyFill="1" applyBorder="1" applyAlignment="1">
      <alignment horizontal="left" vertical="center" wrapText="1" readingOrder="1"/>
    </xf>
    <xf numFmtId="164" fontId="7" fillId="8" borderId="4" xfId="1" applyFont="1" applyFill="1" applyBorder="1" applyAlignment="1">
      <alignment horizontal="right" vertical="center" wrapText="1"/>
    </xf>
    <xf numFmtId="164" fontId="9" fillId="8" borderId="1" xfId="1" applyFont="1" applyFill="1" applyBorder="1" applyAlignment="1">
      <alignment horizontal="left" vertical="center" wrapText="1" readingOrder="1"/>
    </xf>
    <xf numFmtId="164" fontId="18" fillId="9" borderId="0" xfId="1" applyFont="1" applyFill="1" applyBorder="1" applyAlignment="1">
      <alignment horizontal="left" vertical="center" wrapText="1" readingOrder="1"/>
    </xf>
    <xf numFmtId="164" fontId="16" fillId="0" borderId="12" xfId="1" applyFont="1" applyBorder="1" applyAlignment="1">
      <alignment vertical="center" wrapText="1"/>
    </xf>
    <xf numFmtId="164" fontId="20" fillId="0" borderId="12" xfId="1" applyFont="1" applyBorder="1" applyAlignment="1">
      <alignment vertical="center" wrapText="1"/>
    </xf>
    <xf numFmtId="164" fontId="6" fillId="0" borderId="7" xfId="1" applyFont="1" applyBorder="1" applyAlignment="1">
      <alignment horizontal="left" vertical="center" wrapText="1" readingOrder="1"/>
    </xf>
    <xf numFmtId="164" fontId="6" fillId="0" borderId="9" xfId="1" applyFont="1" applyBorder="1" applyAlignment="1">
      <alignment horizontal="left" vertical="center" wrapText="1" readingOrder="1"/>
    </xf>
    <xf numFmtId="164" fontId="6" fillId="0" borderId="2" xfId="1" applyFont="1" applyBorder="1" applyAlignment="1">
      <alignment horizontal="left" vertical="center" wrapText="1" readingOrder="1"/>
    </xf>
    <xf numFmtId="164" fontId="6" fillId="0" borderId="4" xfId="1" applyFont="1" applyBorder="1" applyAlignment="1">
      <alignment horizontal="left" vertical="center" wrapText="1" readingOrder="1"/>
    </xf>
    <xf numFmtId="3" fontId="6" fillId="0" borderId="9" xfId="1" applyNumberFormat="1" applyFont="1" applyBorder="1" applyAlignment="1">
      <alignment horizontal="left" vertical="center" wrapText="1" readingOrder="1"/>
    </xf>
    <xf numFmtId="0" fontId="6" fillId="0" borderId="2" xfId="2" applyFont="1" applyBorder="1" applyAlignment="1">
      <alignment horizontal="left" vertical="center" readingOrder="1"/>
    </xf>
    <xf numFmtId="0" fontId="21" fillId="0" borderId="0" xfId="0" applyFont="1"/>
    <xf numFmtId="0" fontId="7" fillId="0" borderId="0" xfId="0" applyFont="1"/>
    <xf numFmtId="0" fontId="6" fillId="8" borderId="13" xfId="0" applyFont="1" applyFill="1" applyBorder="1" applyAlignment="1">
      <alignment horizontal="left" vertical="center" wrapText="1" readingOrder="1"/>
    </xf>
    <xf numFmtId="0" fontId="19" fillId="0" borderId="0" xfId="0" applyFont="1" applyAlignment="1">
      <alignment horizontal="left" vertical="center" readingOrder="1"/>
    </xf>
    <xf numFmtId="164" fontId="19" fillId="0" borderId="0" xfId="1" applyFont="1" applyAlignment="1">
      <alignment horizontal="left" vertical="center" wrapText="1" readingOrder="1"/>
    </xf>
    <xf numFmtId="164" fontId="9" fillId="8" borderId="7" xfId="1" applyFont="1" applyFill="1" applyBorder="1" applyAlignment="1">
      <alignment horizontal="left" vertical="center" wrapText="1" readingOrder="1"/>
    </xf>
    <xf numFmtId="0" fontId="15" fillId="0" borderId="1" xfId="0" applyFont="1" applyBorder="1" applyAlignment="1">
      <alignment horizontal="center" vertical="center" wrapText="1"/>
    </xf>
    <xf numFmtId="0" fontId="6" fillId="0" borderId="0" xfId="0" applyFont="1" applyAlignment="1">
      <alignment horizontal="center" vertical="center" wrapText="1"/>
    </xf>
    <xf numFmtId="0" fontId="18" fillId="9" borderId="1" xfId="1" applyNumberFormat="1" applyFont="1" applyFill="1" applyBorder="1" applyAlignment="1">
      <alignment horizontal="right" vertical="center" wrapText="1" readingOrder="1"/>
    </xf>
    <xf numFmtId="0" fontId="9" fillId="0" borderId="11" xfId="0" applyFont="1" applyBorder="1" applyAlignment="1">
      <alignment horizontal="center" vertical="center" wrapText="1" readingOrder="2"/>
    </xf>
    <xf numFmtId="0" fontId="9" fillId="0" borderId="11" xfId="1" applyNumberFormat="1" applyFont="1" applyBorder="1" applyAlignment="1">
      <alignment horizontal="center" vertical="center" wrapText="1" readingOrder="2"/>
    </xf>
    <xf numFmtId="0" fontId="7" fillId="4" borderId="0" xfId="0" applyFont="1" applyFill="1" applyBorder="1" applyAlignment="1">
      <alignment vertical="center" wrapText="1" readingOrder="2"/>
    </xf>
    <xf numFmtId="0" fontId="6" fillId="0" borderId="0" xfId="0" applyFont="1" applyFill="1" applyBorder="1" applyAlignment="1">
      <alignment vertical="center" wrapText="1"/>
    </xf>
    <xf numFmtId="3" fontId="6" fillId="11" borderId="0" xfId="1" applyNumberFormat="1" applyFont="1" applyFill="1" applyBorder="1" applyAlignment="1">
      <alignment horizontal="left" vertical="center" wrapText="1" readingOrder="2"/>
    </xf>
    <xf numFmtId="0" fontId="6" fillId="0" borderId="4" xfId="2" applyFont="1" applyBorder="1" applyAlignment="1">
      <alignment horizontal="left" vertical="center" readingOrder="1"/>
    </xf>
    <xf numFmtId="164" fontId="8" fillId="4" borderId="0" xfId="1" applyFont="1" applyFill="1" applyBorder="1" applyAlignment="1">
      <alignment horizontal="right" vertical="center" wrapText="1"/>
    </xf>
    <xf numFmtId="164" fontId="6" fillId="0" borderId="8" xfId="1" applyFont="1" applyBorder="1" applyAlignment="1">
      <alignment horizontal="left" vertical="center" wrapText="1" readingOrder="1"/>
    </xf>
    <xf numFmtId="164" fontId="6" fillId="0" borderId="16" xfId="1" applyFont="1" applyBorder="1" applyAlignment="1">
      <alignment horizontal="left" vertical="center" wrapText="1" readingOrder="1"/>
    </xf>
    <xf numFmtId="3" fontId="6" fillId="4" borderId="16" xfId="1" applyNumberFormat="1" applyFont="1" applyFill="1" applyBorder="1" applyAlignment="1">
      <alignment horizontal="left" vertical="center" wrapText="1" readingOrder="2"/>
    </xf>
    <xf numFmtId="3" fontId="6" fillId="0" borderId="16" xfId="1" applyNumberFormat="1" applyFont="1" applyBorder="1" applyAlignment="1">
      <alignment horizontal="left" vertical="center" wrapText="1"/>
    </xf>
    <xf numFmtId="165" fontId="6" fillId="0" borderId="16" xfId="0" applyNumberFormat="1" applyFont="1" applyBorder="1" applyAlignment="1">
      <alignment horizontal="left" vertical="center" wrapText="1"/>
    </xf>
    <xf numFmtId="4" fontId="6" fillId="0" borderId="9" xfId="1" applyNumberFormat="1" applyFont="1" applyBorder="1" applyAlignment="1">
      <alignment horizontal="left" vertical="center" wrapText="1"/>
    </xf>
    <xf numFmtId="165" fontId="6" fillId="0" borderId="9" xfId="0" applyNumberFormat="1" applyFont="1" applyBorder="1" applyAlignment="1">
      <alignment horizontal="left" vertical="center" wrapText="1"/>
    </xf>
    <xf numFmtId="3" fontId="6" fillId="0" borderId="12" xfId="0" applyNumberFormat="1" applyFont="1" applyFill="1" applyBorder="1" applyAlignment="1">
      <alignment horizontal="left" vertical="center" wrapText="1"/>
    </xf>
    <xf numFmtId="0" fontId="6" fillId="0" borderId="2" xfId="0" applyFont="1" applyBorder="1" applyAlignment="1">
      <alignment horizontal="right" vertical="center"/>
    </xf>
    <xf numFmtId="3" fontId="6" fillId="4" borderId="2" xfId="0" applyNumberFormat="1" applyFont="1" applyFill="1" applyBorder="1" applyAlignment="1">
      <alignment vertical="center" wrapText="1"/>
    </xf>
    <xf numFmtId="3" fontId="6" fillId="4" borderId="2" xfId="0" applyNumberFormat="1" applyFont="1" applyFill="1" applyBorder="1" applyAlignment="1">
      <alignment horizontal="left" vertical="center" wrapText="1"/>
    </xf>
    <xf numFmtId="3" fontId="6" fillId="0" borderId="2" xfId="0" applyNumberFormat="1" applyFont="1" applyFill="1" applyBorder="1" applyAlignment="1">
      <alignment horizontal="left" vertical="center" wrapText="1"/>
    </xf>
    <xf numFmtId="2" fontId="6" fillId="0" borderId="2" xfId="0" applyNumberFormat="1" applyFont="1" applyFill="1" applyBorder="1" applyAlignment="1">
      <alignment horizontal="left" vertical="center" wrapText="1" readingOrder="2"/>
    </xf>
    <xf numFmtId="166" fontId="6" fillId="0" borderId="2" xfId="0" applyNumberFormat="1" applyFont="1" applyFill="1" applyBorder="1" applyAlignment="1">
      <alignment horizontal="left" vertical="center" wrapText="1"/>
    </xf>
    <xf numFmtId="1" fontId="6" fillId="0" borderId="0" xfId="0" applyNumberFormat="1" applyFont="1" applyFill="1" applyBorder="1" applyAlignment="1">
      <alignment horizontal="left" vertical="center" wrapText="1"/>
    </xf>
    <xf numFmtId="3" fontId="6" fillId="11" borderId="12" xfId="1" applyNumberFormat="1" applyFont="1" applyFill="1" applyBorder="1" applyAlignment="1">
      <alignment horizontal="left" vertical="center" wrapText="1" readingOrder="2"/>
    </xf>
    <xf numFmtId="1" fontId="6" fillId="0" borderId="12" xfId="0" applyNumberFormat="1" applyFont="1" applyFill="1" applyBorder="1" applyAlignment="1">
      <alignment horizontal="left" vertical="center" wrapText="1"/>
    </xf>
    <xf numFmtId="3" fontId="6" fillId="11" borderId="3" xfId="1" applyNumberFormat="1" applyFont="1" applyFill="1" applyBorder="1" applyAlignment="1">
      <alignment horizontal="left" vertical="center" wrapText="1" readingOrder="2"/>
    </xf>
    <xf numFmtId="166" fontId="6" fillId="0" borderId="3" xfId="0" applyNumberFormat="1" applyFont="1" applyFill="1" applyBorder="1" applyAlignment="1">
      <alignment horizontal="left" vertical="center" wrapText="1"/>
    </xf>
    <xf numFmtId="1" fontId="11" fillId="0" borderId="15" xfId="0" applyNumberFormat="1" applyFont="1" applyBorder="1" applyAlignment="1">
      <alignment horizontal="center" vertical="center"/>
    </xf>
    <xf numFmtId="0" fontId="7" fillId="0" borderId="0" xfId="0" applyFont="1" applyAlignment="1">
      <alignment horizontal="right" vertical="center" wrapText="1"/>
    </xf>
    <xf numFmtId="164" fontId="6" fillId="0" borderId="0" xfId="1" applyFont="1" applyBorder="1" applyAlignment="1">
      <alignment horizontal="left" vertical="center" wrapText="1" readingOrder="1"/>
    </xf>
    <xf numFmtId="164" fontId="7" fillId="0" borderId="0" xfId="1" applyFont="1" applyBorder="1" applyAlignment="1">
      <alignment horizontal="right" vertical="center" wrapText="1" readingOrder="2"/>
    </xf>
    <xf numFmtId="164" fontId="9" fillId="0" borderId="0" xfId="1" applyFont="1" applyBorder="1" applyAlignment="1">
      <alignment horizontal="left" vertical="center" wrapText="1" readingOrder="1"/>
    </xf>
    <xf numFmtId="164" fontId="8" fillId="0" borderId="16" xfId="1" applyFont="1" applyBorder="1" applyAlignment="1">
      <alignment horizontal="right" vertical="center" wrapText="1"/>
    </xf>
    <xf numFmtId="3" fontId="6" fillId="4" borderId="0" xfId="0" applyNumberFormat="1" applyFont="1" applyFill="1" applyBorder="1" applyAlignment="1">
      <alignment vertical="center" wrapText="1"/>
    </xf>
    <xf numFmtId="3" fontId="6" fillId="0" borderId="2" xfId="0" applyNumberFormat="1" applyFont="1" applyFill="1" applyBorder="1" applyAlignment="1">
      <alignment vertical="center" wrapText="1"/>
    </xf>
    <xf numFmtId="0" fontId="15" fillId="0" borderId="16" xfId="0" applyFont="1" applyFill="1" applyBorder="1" applyAlignment="1">
      <alignment vertical="center" wrapText="1"/>
    </xf>
    <xf numFmtId="4" fontId="6" fillId="0" borderId="16" xfId="1" applyNumberFormat="1" applyFont="1" applyBorder="1" applyAlignment="1">
      <alignment horizontal="left" vertical="center" wrapText="1"/>
    </xf>
    <xf numFmtId="0" fontId="6" fillId="0" borderId="16" xfId="0" applyFont="1" applyFill="1" applyBorder="1" applyAlignment="1">
      <alignment vertical="center" wrapText="1"/>
    </xf>
    <xf numFmtId="3" fontId="6" fillId="4" borderId="2" xfId="1" applyNumberFormat="1" applyFont="1" applyFill="1" applyBorder="1" applyAlignment="1">
      <alignment horizontal="right" vertical="center" wrapText="1" readingOrder="2"/>
    </xf>
    <xf numFmtId="3" fontId="6" fillId="0" borderId="0" xfId="0" applyNumberFormat="1" applyFont="1" applyFill="1" applyBorder="1" applyAlignment="1">
      <alignment vertical="center" wrapText="1"/>
    </xf>
    <xf numFmtId="4" fontId="6" fillId="4" borderId="9" xfId="1" applyNumberFormat="1" applyFont="1" applyFill="1" applyBorder="1" applyAlignment="1">
      <alignment horizontal="left" vertical="center" wrapText="1"/>
    </xf>
    <xf numFmtId="165" fontId="6" fillId="4" borderId="9" xfId="0" applyNumberFormat="1" applyFont="1" applyFill="1" applyBorder="1" applyAlignment="1">
      <alignment horizontal="left" vertical="center" wrapText="1"/>
    </xf>
    <xf numFmtId="164" fontId="6" fillId="4" borderId="9" xfId="1" applyFont="1" applyFill="1" applyBorder="1" applyAlignment="1">
      <alignment horizontal="left" vertical="center" wrapText="1" readingOrder="1"/>
    </xf>
    <xf numFmtId="4" fontId="6" fillId="4" borderId="7" xfId="1" applyNumberFormat="1" applyFont="1" applyFill="1" applyBorder="1" applyAlignment="1">
      <alignment horizontal="left" vertical="center" wrapText="1"/>
    </xf>
    <xf numFmtId="165" fontId="6" fillId="4" borderId="7" xfId="0" applyNumberFormat="1" applyFont="1" applyFill="1" applyBorder="1" applyAlignment="1">
      <alignment horizontal="left" vertical="center" wrapText="1"/>
    </xf>
    <xf numFmtId="164" fontId="6" fillId="4" borderId="2" xfId="1" applyFont="1" applyFill="1" applyBorder="1" applyAlignment="1">
      <alignment horizontal="left" vertical="center" wrapText="1" readingOrder="1"/>
    </xf>
    <xf numFmtId="4" fontId="6" fillId="4" borderId="8" xfId="1" applyNumberFormat="1" applyFont="1" applyFill="1" applyBorder="1" applyAlignment="1">
      <alignment horizontal="left" vertical="center" wrapText="1"/>
    </xf>
    <xf numFmtId="165" fontId="6" fillId="4" borderId="8" xfId="0" applyNumberFormat="1" applyFont="1" applyFill="1" applyBorder="1" applyAlignment="1">
      <alignment horizontal="left" vertical="center" wrapText="1"/>
    </xf>
    <xf numFmtId="164" fontId="8" fillId="4" borderId="7" xfId="1" applyFont="1" applyFill="1" applyBorder="1" applyAlignment="1">
      <alignment horizontal="right" vertical="center" wrapText="1"/>
    </xf>
    <xf numFmtId="3" fontId="6" fillId="4" borderId="7" xfId="0" applyNumberFormat="1" applyFont="1" applyFill="1" applyBorder="1" applyAlignment="1">
      <alignment vertical="center" wrapText="1"/>
    </xf>
    <xf numFmtId="164" fontId="6" fillId="4" borderId="7" xfId="1" applyFont="1" applyFill="1" applyBorder="1" applyAlignment="1">
      <alignment horizontal="left" vertical="center" wrapText="1" readingOrder="1"/>
    </xf>
    <xf numFmtId="4" fontId="6" fillId="4" borderId="2" xfId="1" applyNumberFormat="1" applyFont="1" applyFill="1" applyBorder="1" applyAlignment="1">
      <alignment horizontal="left" vertical="center" wrapText="1"/>
    </xf>
    <xf numFmtId="165" fontId="6" fillId="4" borderId="2" xfId="0" applyNumberFormat="1" applyFont="1" applyFill="1" applyBorder="1" applyAlignment="1">
      <alignment horizontal="left" vertical="center" wrapText="1"/>
    </xf>
    <xf numFmtId="164" fontId="8" fillId="4" borderId="8" xfId="1" applyFont="1" applyFill="1" applyBorder="1" applyAlignment="1">
      <alignment horizontal="right" vertical="center" wrapText="1"/>
    </xf>
    <xf numFmtId="3" fontId="6" fillId="4" borderId="8" xfId="0" applyNumberFormat="1" applyFont="1" applyFill="1" applyBorder="1" applyAlignment="1">
      <alignment vertical="center" wrapText="1"/>
    </xf>
    <xf numFmtId="164" fontId="6" fillId="4" borderId="8" xfId="1" applyFont="1" applyFill="1" applyBorder="1" applyAlignment="1">
      <alignment horizontal="left" vertical="center" wrapText="1" readingOrder="1"/>
    </xf>
    <xf numFmtId="164" fontId="8" fillId="4" borderId="11" xfId="1" applyFont="1" applyFill="1" applyBorder="1" applyAlignment="1">
      <alignment horizontal="right" vertical="center" wrapText="1"/>
    </xf>
    <xf numFmtId="3" fontId="6" fillId="4" borderId="9" xfId="0" applyNumberFormat="1" applyFont="1" applyFill="1" applyBorder="1" applyAlignment="1">
      <alignment vertical="center" wrapText="1"/>
    </xf>
    <xf numFmtId="3" fontId="6" fillId="4" borderId="9" xfId="1" applyNumberFormat="1" applyFont="1" applyFill="1" applyBorder="1" applyAlignment="1">
      <alignment horizontal="left" vertical="center" wrapText="1"/>
    </xf>
    <xf numFmtId="3" fontId="6" fillId="4" borderId="2" xfId="1" applyNumberFormat="1" applyFont="1" applyFill="1" applyBorder="1" applyAlignment="1">
      <alignment horizontal="left" vertical="center" wrapText="1"/>
    </xf>
    <xf numFmtId="164" fontId="8" fillId="4" borderId="9" xfId="1" applyFont="1" applyFill="1" applyBorder="1" applyAlignment="1">
      <alignment horizontal="right" vertical="center" wrapText="1"/>
    </xf>
    <xf numFmtId="166" fontId="6" fillId="4" borderId="11"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1"/>
    </xf>
    <xf numFmtId="166" fontId="6" fillId="4" borderId="2" xfId="1" applyNumberFormat="1" applyFont="1" applyFill="1" applyBorder="1" applyAlignment="1">
      <alignment horizontal="left" vertical="center" wrapText="1" readingOrder="2"/>
    </xf>
    <xf numFmtId="0" fontId="6" fillId="4" borderId="2" xfId="2" applyFont="1" applyFill="1" applyBorder="1" applyAlignment="1">
      <alignment horizontal="left" vertical="center" readingOrder="1"/>
    </xf>
    <xf numFmtId="164" fontId="8" fillId="4" borderId="1" xfId="1" applyFont="1" applyFill="1" applyBorder="1" applyAlignment="1">
      <alignment horizontal="right" vertical="center" wrapText="1"/>
    </xf>
    <xf numFmtId="3" fontId="6" fillId="4" borderId="1" xfId="1" applyNumberFormat="1" applyFont="1" applyFill="1" applyBorder="1" applyAlignment="1">
      <alignment horizontal="left" vertical="center" wrapText="1" readingOrder="2"/>
    </xf>
    <xf numFmtId="166" fontId="6" fillId="4" borderId="1" xfId="1" applyNumberFormat="1" applyFont="1" applyFill="1" applyBorder="1" applyAlignment="1">
      <alignment horizontal="left" vertical="center" wrapText="1" readingOrder="2"/>
    </xf>
    <xf numFmtId="0" fontId="6" fillId="4" borderId="1" xfId="2" applyFont="1" applyFill="1" applyBorder="1" applyAlignment="1">
      <alignment horizontal="left" vertical="center" readingOrder="1"/>
    </xf>
    <xf numFmtId="164" fontId="8" fillId="4" borderId="16" xfId="1" applyFont="1" applyFill="1" applyBorder="1" applyAlignment="1">
      <alignment horizontal="right" vertical="center" wrapText="1"/>
    </xf>
    <xf numFmtId="166" fontId="6" fillId="4" borderId="16" xfId="1" applyNumberFormat="1" applyFont="1" applyFill="1" applyBorder="1" applyAlignment="1">
      <alignment horizontal="left" vertical="center" wrapText="1" readingOrder="2"/>
    </xf>
    <xf numFmtId="164" fontId="6" fillId="4" borderId="16" xfId="1" applyFont="1" applyFill="1" applyBorder="1" applyAlignment="1">
      <alignment horizontal="left" vertical="center" wrapText="1" readingOrder="1"/>
    </xf>
    <xf numFmtId="3" fontId="6" fillId="4" borderId="11" xfId="1" applyNumberFormat="1" applyFont="1" applyFill="1" applyBorder="1" applyAlignment="1">
      <alignment vertical="center" wrapText="1" readingOrder="2"/>
    </xf>
    <xf numFmtId="166" fontId="6" fillId="4" borderId="0" xfId="1" applyNumberFormat="1" applyFont="1" applyFill="1" applyBorder="1" applyAlignment="1">
      <alignment horizontal="left" vertical="center" wrapText="1" readingOrder="2"/>
    </xf>
    <xf numFmtId="166" fontId="6" fillId="4" borderId="4" xfId="1" applyNumberFormat="1" applyFont="1" applyFill="1" applyBorder="1" applyAlignment="1">
      <alignment horizontal="left" vertical="center" wrapText="1" readingOrder="2"/>
    </xf>
    <xf numFmtId="164" fontId="6" fillId="4" borderId="4" xfId="1" applyFont="1" applyFill="1" applyBorder="1" applyAlignment="1">
      <alignment horizontal="left" vertical="center" wrapText="1" readingOrder="1"/>
    </xf>
    <xf numFmtId="166" fontId="6" fillId="4" borderId="7" xfId="1" applyNumberFormat="1" applyFont="1" applyFill="1" applyBorder="1" applyAlignment="1">
      <alignment horizontal="left" vertical="center" wrapText="1" readingOrder="2"/>
    </xf>
    <xf numFmtId="166" fontId="6" fillId="4" borderId="8" xfId="1" applyNumberFormat="1" applyFont="1" applyFill="1" applyBorder="1" applyAlignment="1">
      <alignment horizontal="left" vertical="center" wrapText="1" readingOrder="2"/>
    </xf>
    <xf numFmtId="167" fontId="6" fillId="4" borderId="16" xfId="1" applyNumberFormat="1" applyFont="1" applyFill="1" applyBorder="1" applyAlignment="1">
      <alignment horizontal="left" vertical="center" wrapText="1" readingOrder="2"/>
    </xf>
    <xf numFmtId="167" fontId="6" fillId="4" borderId="1" xfId="1" applyNumberFormat="1" applyFont="1" applyFill="1" applyBorder="1" applyAlignment="1">
      <alignment horizontal="left" vertical="center" wrapText="1" readingOrder="2"/>
    </xf>
    <xf numFmtId="0" fontId="6" fillId="0" borderId="0" xfId="0"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3" fontId="6" fillId="0" borderId="3" xfId="0" applyNumberFormat="1" applyFont="1" applyFill="1" applyBorder="1" applyAlignment="1">
      <alignment vertical="center" wrapText="1"/>
    </xf>
    <xf numFmtId="3" fontId="6" fillId="0" borderId="12" xfId="0" applyNumberFormat="1" applyFont="1" applyFill="1" applyBorder="1" applyAlignment="1">
      <alignment vertical="center" wrapText="1"/>
    </xf>
    <xf numFmtId="0" fontId="6" fillId="0" borderId="3" xfId="0" applyFont="1" applyFill="1" applyBorder="1" applyAlignment="1">
      <alignment horizontal="left" vertical="center" wrapText="1" readingOrder="1"/>
    </xf>
    <xf numFmtId="0" fontId="6" fillId="0" borderId="4" xfId="0" applyFont="1" applyFill="1" applyBorder="1" applyAlignment="1">
      <alignment horizontal="left" vertical="center" wrapText="1"/>
    </xf>
    <xf numFmtId="1" fontId="6" fillId="0" borderId="4" xfId="0" applyNumberFormat="1"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3" fontId="6" fillId="0" borderId="13" xfId="0" applyNumberFormat="1" applyFont="1" applyFill="1" applyBorder="1" applyAlignment="1">
      <alignment horizontal="left" vertical="center" wrapText="1"/>
    </xf>
    <xf numFmtId="167" fontId="6" fillId="0" borderId="4" xfId="0" applyNumberFormat="1" applyFont="1" applyFill="1" applyBorder="1" applyAlignment="1">
      <alignment horizontal="left" vertical="center" wrapText="1"/>
    </xf>
    <xf numFmtId="167" fontId="6" fillId="0" borderId="13" xfId="0" applyNumberFormat="1" applyFont="1" applyFill="1" applyBorder="1" applyAlignment="1">
      <alignment horizontal="left" vertical="center" wrapText="1"/>
    </xf>
    <xf numFmtId="0" fontId="6" fillId="0" borderId="12" xfId="0" applyFont="1" applyFill="1" applyBorder="1" applyAlignment="1">
      <alignment horizontal="left" vertical="center" wrapText="1"/>
    </xf>
    <xf numFmtId="1" fontId="6" fillId="0" borderId="12" xfId="0" applyNumberFormat="1" applyFont="1" applyFill="1" applyBorder="1" applyAlignment="1">
      <alignment vertical="center" wrapText="1"/>
    </xf>
    <xf numFmtId="164" fontId="9" fillId="0" borderId="0" xfId="1" applyFont="1" applyBorder="1" applyAlignment="1">
      <alignment vertical="center" wrapText="1" readingOrder="1"/>
    </xf>
    <xf numFmtId="0" fontId="6" fillId="4" borderId="2" xfId="0" applyFont="1" applyFill="1" applyBorder="1" applyAlignment="1">
      <alignment horizontal="left" vertical="center" wrapText="1"/>
    </xf>
    <xf numFmtId="164" fontId="10" fillId="9" borderId="5" xfId="1" applyFont="1" applyFill="1" applyBorder="1" applyAlignment="1">
      <alignment horizontal="right" vertical="center" wrapText="1"/>
    </xf>
    <xf numFmtId="164" fontId="9" fillId="8" borderId="7" xfId="1" applyFont="1" applyFill="1" applyBorder="1" applyAlignment="1">
      <alignment horizontal="right" vertical="center" wrapText="1" readingOrder="1"/>
    </xf>
    <xf numFmtId="0" fontId="9" fillId="0" borderId="0" xfId="0" applyFont="1" applyAlignment="1">
      <alignment horizontal="left" vertical="center" wrapText="1" readingOrder="1"/>
    </xf>
    <xf numFmtId="0" fontId="5" fillId="0" borderId="0" xfId="0" applyFont="1" applyAlignment="1">
      <alignment horizontal="center" vertical="center" wrapText="1"/>
    </xf>
    <xf numFmtId="164" fontId="18" fillId="9" borderId="0" xfId="1" applyFont="1" applyFill="1" applyBorder="1" applyAlignment="1">
      <alignment horizontal="left" vertical="center" wrapText="1" readingOrder="1"/>
    </xf>
    <xf numFmtId="164" fontId="6" fillId="4" borderId="0" xfId="1" applyFont="1" applyFill="1" applyBorder="1" applyAlignment="1">
      <alignment horizontal="left" vertical="center" wrapText="1" readingOrder="1"/>
    </xf>
    <xf numFmtId="164" fontId="6" fillId="0" borderId="0" xfId="1" applyFont="1" applyBorder="1" applyAlignment="1">
      <alignment horizontal="left" vertical="center" wrapText="1" readingOrder="1"/>
    </xf>
    <xf numFmtId="0" fontId="19" fillId="0" borderId="0" xfId="0" applyFont="1" applyAlignment="1">
      <alignment horizontal="center" vertical="center" wrapText="1" readingOrder="1"/>
    </xf>
    <xf numFmtId="164" fontId="6" fillId="0" borderId="0" xfId="1" applyFont="1" applyFill="1" applyBorder="1" applyAlignment="1">
      <alignment horizontal="left" vertical="center" wrapText="1" readingOrder="1"/>
    </xf>
    <xf numFmtId="0" fontId="9" fillId="0" borderId="0" xfId="0" applyFont="1" applyAlignment="1">
      <alignment horizontal="left" vertical="center" readingOrder="1"/>
    </xf>
    <xf numFmtId="0" fontId="6" fillId="8" borderId="0" xfId="0" applyFont="1" applyFill="1" applyBorder="1" applyAlignment="1">
      <alignment horizontal="left" vertical="center" wrapText="1" readingOrder="1"/>
    </xf>
    <xf numFmtId="0" fontId="9" fillId="0" borderId="0" xfId="0" applyFont="1" applyBorder="1" applyAlignment="1">
      <alignment horizontal="left" vertical="center" readingOrder="1"/>
    </xf>
    <xf numFmtId="0" fontId="9" fillId="0" borderId="0" xfId="0" applyFont="1" applyBorder="1" applyAlignment="1">
      <alignment horizontal="center" vertical="center" wrapText="1"/>
    </xf>
    <xf numFmtId="0" fontId="6" fillId="0" borderId="0" xfId="0" applyFont="1" applyBorder="1" applyAlignment="1">
      <alignment horizontal="right" vertical="center"/>
    </xf>
    <xf numFmtId="3" fontId="6" fillId="4" borderId="0" xfId="0" applyNumberFormat="1" applyFont="1" applyFill="1" applyBorder="1" applyAlignment="1">
      <alignment horizontal="left" vertical="center" wrapText="1"/>
    </xf>
    <xf numFmtId="2" fontId="6" fillId="0" borderId="0" xfId="0" applyNumberFormat="1" applyFont="1" applyFill="1" applyBorder="1" applyAlignment="1">
      <alignment horizontal="left" vertical="center" wrapText="1" readingOrder="2"/>
    </xf>
    <xf numFmtId="0" fontId="6" fillId="0" borderId="3" xfId="0" applyFont="1" applyBorder="1" applyAlignment="1">
      <alignment horizontal="right" vertical="center"/>
    </xf>
    <xf numFmtId="3" fontId="6" fillId="4" borderId="3" xfId="0" applyNumberFormat="1" applyFont="1" applyFill="1" applyBorder="1" applyAlignment="1">
      <alignment vertical="center" wrapText="1"/>
    </xf>
    <xf numFmtId="3" fontId="6" fillId="4" borderId="3" xfId="0" applyNumberFormat="1" applyFont="1" applyFill="1" applyBorder="1" applyAlignment="1">
      <alignment horizontal="left" vertical="center" wrapText="1"/>
    </xf>
    <xf numFmtId="2" fontId="6" fillId="0" borderId="3" xfId="0" applyNumberFormat="1" applyFont="1" applyFill="1" applyBorder="1" applyAlignment="1">
      <alignment horizontal="left" vertical="center" wrapText="1" readingOrder="2"/>
    </xf>
    <xf numFmtId="166" fontId="6" fillId="0" borderId="4" xfId="0" applyNumberFormat="1" applyFont="1" applyFill="1" applyBorder="1" applyAlignment="1">
      <alignment horizontal="left" vertical="center" wrapText="1"/>
    </xf>
    <xf numFmtId="1" fontId="6" fillId="4" borderId="13" xfId="1" applyNumberFormat="1" applyFont="1" applyFill="1" applyBorder="1" applyAlignment="1">
      <alignment horizontal="left" vertical="center" wrapText="1" readingOrder="2"/>
    </xf>
    <xf numFmtId="164" fontId="6" fillId="4" borderId="11" xfId="1" applyFont="1" applyFill="1" applyBorder="1" applyAlignment="1">
      <alignment horizontal="left" vertical="center" wrapText="1" readingOrder="1"/>
    </xf>
    <xf numFmtId="3" fontId="6" fillId="4" borderId="12" xfId="0" applyNumberFormat="1" applyFont="1" applyFill="1" applyBorder="1" applyAlignment="1">
      <alignment horizontal="left" vertical="center" wrapText="1"/>
    </xf>
    <xf numFmtId="1" fontId="6" fillId="0" borderId="13" xfId="0" applyNumberFormat="1" applyFont="1" applyFill="1" applyBorder="1" applyAlignment="1">
      <alignment horizontal="right" vertical="center" wrapText="1"/>
    </xf>
    <xf numFmtId="0" fontId="18" fillId="9" borderId="1" xfId="1" applyNumberFormat="1" applyFont="1" applyFill="1" applyBorder="1" applyAlignment="1">
      <alignment horizontal="left" vertical="center" wrapText="1" readingOrder="1"/>
    </xf>
    <xf numFmtId="164" fontId="6" fillId="4" borderId="0" xfId="1" applyFont="1" applyFill="1" applyBorder="1" applyAlignment="1">
      <alignment horizontal="left" vertical="center" wrapText="1" readingOrder="1"/>
    </xf>
    <xf numFmtId="164" fontId="8" fillId="4" borderId="11" xfId="1" applyFont="1" applyFill="1" applyBorder="1" applyAlignment="1">
      <alignment horizontal="right" vertical="center" wrapText="1"/>
    </xf>
    <xf numFmtId="164" fontId="8" fillId="4" borderId="0" xfId="1" applyFont="1" applyFill="1" applyBorder="1" applyAlignment="1">
      <alignment horizontal="right" vertical="center" wrapText="1"/>
    </xf>
    <xf numFmtId="0" fontId="1" fillId="4" borderId="0" xfId="0" applyFont="1" applyFill="1"/>
    <xf numFmtId="1" fontId="8" fillId="4" borderId="14" xfId="0" applyNumberFormat="1" applyFont="1" applyFill="1" applyBorder="1" applyAlignment="1">
      <alignment horizontal="center" vertical="center"/>
    </xf>
    <xf numFmtId="3" fontId="8" fillId="4" borderId="14" xfId="0" applyNumberFormat="1" applyFont="1" applyFill="1" applyBorder="1" applyAlignment="1">
      <alignment horizontal="center"/>
    </xf>
    <xf numFmtId="166" fontId="8" fillId="4" borderId="14" xfId="0" applyNumberFormat="1" applyFont="1" applyFill="1" applyBorder="1" applyAlignment="1">
      <alignment horizontal="center"/>
    </xf>
    <xf numFmtId="0" fontId="16" fillId="0" borderId="14" xfId="0" applyFont="1" applyBorder="1" applyAlignment="1">
      <alignment horizontal="center"/>
    </xf>
    <xf numFmtId="3" fontId="6" fillId="4" borderId="16" xfId="1" applyNumberFormat="1" applyFont="1" applyFill="1" applyBorder="1" applyAlignment="1">
      <alignment vertical="center" wrapText="1" readingOrder="2"/>
    </xf>
    <xf numFmtId="3" fontId="6" fillId="4" borderId="4" xfId="1" applyNumberFormat="1" applyFont="1" applyFill="1" applyBorder="1" applyAlignment="1">
      <alignment horizontal="right" vertical="center" wrapText="1" readingOrder="2"/>
    </xf>
    <xf numFmtId="3" fontId="6" fillId="4" borderId="8" xfId="1" applyNumberFormat="1" applyFont="1" applyFill="1" applyBorder="1" applyAlignment="1">
      <alignment horizontal="right" vertical="center" wrapText="1" readingOrder="2"/>
    </xf>
    <xf numFmtId="3" fontId="6" fillId="0" borderId="5" xfId="0" applyNumberFormat="1" applyFont="1" applyFill="1" applyBorder="1" applyAlignment="1">
      <alignment horizontal="left" vertical="center" wrapText="1"/>
    </xf>
    <xf numFmtId="3" fontId="6" fillId="4" borderId="5" xfId="0" applyNumberFormat="1" applyFont="1" applyFill="1" applyBorder="1" applyAlignment="1">
      <alignment horizontal="left" vertical="center" wrapText="1"/>
    </xf>
    <xf numFmtId="0" fontId="7" fillId="0" borderId="0" xfId="0" applyFont="1" applyAlignment="1">
      <alignment horizontal="right" vertical="center" wrapText="1"/>
    </xf>
    <xf numFmtId="164" fontId="8" fillId="4" borderId="11" xfId="1" applyFont="1" applyFill="1" applyBorder="1" applyAlignment="1">
      <alignment horizontal="right" vertical="center" wrapText="1"/>
    </xf>
    <xf numFmtId="164" fontId="8" fillId="4" borderId="0" xfId="1" applyFont="1" applyFill="1" applyBorder="1" applyAlignment="1">
      <alignment horizontal="right" vertical="center" wrapText="1"/>
    </xf>
    <xf numFmtId="164" fontId="8" fillId="4" borderId="1" xfId="1" applyFont="1" applyFill="1" applyBorder="1" applyAlignment="1">
      <alignment horizontal="right" vertical="center" wrapText="1"/>
    </xf>
    <xf numFmtId="0" fontId="9" fillId="0" borderId="0" xfId="1" applyNumberFormat="1" applyFont="1" applyBorder="1" applyAlignment="1">
      <alignment vertical="center" wrapText="1"/>
    </xf>
    <xf numFmtId="167" fontId="6" fillId="4" borderId="11" xfId="1" applyNumberFormat="1" applyFont="1" applyFill="1" applyBorder="1" applyAlignment="1">
      <alignment horizontal="left" vertical="center" wrapText="1" readingOrder="2"/>
    </xf>
    <xf numFmtId="3" fontId="14" fillId="4" borderId="1" xfId="1" applyNumberFormat="1" applyFont="1" applyFill="1" applyBorder="1" applyAlignment="1">
      <alignment horizontal="left" vertical="center" wrapText="1" readingOrder="2"/>
    </xf>
    <xf numFmtId="3" fontId="14" fillId="4" borderId="16" xfId="1" applyNumberFormat="1" applyFont="1" applyFill="1" applyBorder="1" applyAlignment="1">
      <alignment horizontal="left" vertical="center" wrapText="1" readingOrder="2"/>
    </xf>
    <xf numFmtId="3" fontId="14" fillId="4" borderId="4" xfId="1" applyNumberFormat="1" applyFont="1" applyFill="1" applyBorder="1" applyAlignment="1">
      <alignment horizontal="left" vertical="center" wrapText="1" readingOrder="2"/>
    </xf>
    <xf numFmtId="0" fontId="5" fillId="0" borderId="0" xfId="0" applyFont="1" applyAlignment="1">
      <alignment horizontal="center" vertical="center" wrapText="1"/>
    </xf>
    <xf numFmtId="1" fontId="6" fillId="4" borderId="0" xfId="0" applyNumberFormat="1" applyFont="1" applyFill="1" applyBorder="1" applyAlignment="1">
      <alignment vertical="center" wrapText="1"/>
    </xf>
    <xf numFmtId="1" fontId="6" fillId="4" borderId="13" xfId="0" applyNumberFormat="1" applyFont="1" applyFill="1" applyBorder="1" applyAlignment="1">
      <alignment vertical="center" wrapText="1"/>
    </xf>
    <xf numFmtId="0" fontId="6" fillId="4" borderId="0" xfId="0" applyFont="1" applyFill="1" applyBorder="1" applyAlignment="1">
      <alignment horizontal="left" vertical="center" wrapText="1"/>
    </xf>
    <xf numFmtId="0" fontId="7" fillId="0" borderId="0" xfId="0" applyFont="1" applyAlignment="1">
      <alignment horizontal="right" vertical="center" wrapText="1" readingOrder="2"/>
    </xf>
    <xf numFmtId="0" fontId="5" fillId="0" borderId="12" xfId="0" quotePrefix="1" applyFont="1" applyBorder="1" applyAlignment="1">
      <alignment horizontal="right" vertical="center" wrapText="1"/>
    </xf>
    <xf numFmtId="167" fontId="6" fillId="4" borderId="17" xfId="0" applyNumberFormat="1" applyFont="1" applyFill="1" applyBorder="1" applyAlignment="1">
      <alignment horizontal="left" vertical="center" wrapText="1"/>
    </xf>
    <xf numFmtId="0" fontId="6" fillId="4" borderId="4" xfId="0" applyFont="1" applyFill="1" applyBorder="1" applyAlignment="1">
      <alignment horizontal="left" vertical="center" wrapText="1"/>
    </xf>
    <xf numFmtId="1" fontId="6" fillId="4" borderId="13" xfId="0" applyNumberFormat="1" applyFont="1" applyFill="1" applyBorder="1" applyAlignment="1">
      <alignment horizontal="left" vertical="center" wrapText="1"/>
    </xf>
    <xf numFmtId="0" fontId="8" fillId="0" borderId="0" xfId="0" applyFont="1" applyFill="1" applyBorder="1" applyAlignment="1">
      <alignment horizontal="right" vertical="center" wrapText="1"/>
    </xf>
    <xf numFmtId="0" fontId="8" fillId="0" borderId="13" xfId="0" applyFont="1" applyBorder="1" applyAlignment="1">
      <alignment vertical="center" wrapText="1"/>
    </xf>
    <xf numFmtId="0" fontId="8" fillId="0" borderId="0" xfId="0" applyFont="1" applyBorder="1" applyAlignment="1">
      <alignment vertical="center" wrapText="1"/>
    </xf>
    <xf numFmtId="0" fontId="8" fillId="4" borderId="12" xfId="0" applyFont="1" applyFill="1" applyBorder="1" applyAlignment="1">
      <alignment vertical="center" wrapText="1"/>
    </xf>
    <xf numFmtId="3" fontId="8" fillId="8" borderId="13" xfId="1" applyNumberFormat="1" applyFont="1" applyFill="1" applyBorder="1" applyAlignment="1">
      <alignment horizontal="right" vertical="center" wrapText="1" readingOrder="2"/>
    </xf>
    <xf numFmtId="3" fontId="6" fillId="8" borderId="13" xfId="1" applyNumberFormat="1" applyFont="1" applyFill="1" applyBorder="1" applyAlignment="1">
      <alignment horizontal="left" vertical="center" wrapText="1" readingOrder="1"/>
    </xf>
    <xf numFmtId="0" fontId="0" fillId="0" borderId="0" xfId="0" applyBorder="1"/>
    <xf numFmtId="164" fontId="6" fillId="0" borderId="0" xfId="1" applyFont="1" applyBorder="1" applyAlignment="1">
      <alignment horizontal="left" vertical="center" wrapText="1" readingOrder="1"/>
    </xf>
    <xf numFmtId="3" fontId="6" fillId="12" borderId="13" xfId="1" applyNumberFormat="1" applyFont="1" applyFill="1" applyBorder="1" applyAlignment="1">
      <alignment horizontal="left" vertical="center" wrapText="1" readingOrder="2"/>
    </xf>
    <xf numFmtId="167" fontId="6" fillId="12" borderId="13" xfId="0" applyNumberFormat="1" applyFont="1" applyFill="1" applyBorder="1" applyAlignment="1">
      <alignment vertical="center" wrapText="1"/>
    </xf>
    <xf numFmtId="3" fontId="6" fillId="12" borderId="13" xfId="0" applyNumberFormat="1" applyFont="1" applyFill="1" applyBorder="1" applyAlignment="1">
      <alignment vertical="center" wrapText="1"/>
    </xf>
    <xf numFmtId="167" fontId="6" fillId="12" borderId="13" xfId="1" applyNumberFormat="1" applyFont="1" applyFill="1" applyBorder="1" applyAlignment="1">
      <alignment horizontal="left" vertical="center" wrapText="1" readingOrder="2"/>
    </xf>
    <xf numFmtId="164" fontId="8" fillId="0" borderId="0" xfId="1" applyFont="1"/>
    <xf numFmtId="0" fontId="8" fillId="0" borderId="11" xfId="1" applyNumberFormat="1" applyFont="1" applyBorder="1"/>
    <xf numFmtId="164" fontId="8" fillId="0" borderId="11" xfId="1" applyFont="1" applyBorder="1"/>
    <xf numFmtId="169" fontId="6" fillId="12" borderId="13" xfId="1" applyNumberFormat="1" applyFont="1" applyFill="1" applyBorder="1" applyAlignment="1">
      <alignment horizontal="left" vertical="center" wrapText="1" readingOrder="2"/>
    </xf>
    <xf numFmtId="0" fontId="18" fillId="9" borderId="1" xfId="1" quotePrefix="1" applyNumberFormat="1" applyFont="1" applyFill="1" applyBorder="1" applyAlignment="1">
      <alignment horizontal="left" vertical="center" wrapText="1" readingOrder="1"/>
    </xf>
    <xf numFmtId="0" fontId="9" fillId="0" borderId="11" xfId="0" applyFont="1" applyBorder="1" applyAlignment="1">
      <alignment vertical="center" wrapText="1" readingOrder="1"/>
    </xf>
    <xf numFmtId="0" fontId="7" fillId="0" borderId="11" xfId="0" applyFont="1" applyBorder="1" applyAlignment="1">
      <alignment vertical="center" wrapText="1" readingOrder="2"/>
    </xf>
    <xf numFmtId="0" fontId="9" fillId="0" borderId="0" xfId="0" applyFont="1" applyBorder="1" applyAlignment="1">
      <alignment vertical="center" wrapText="1"/>
    </xf>
    <xf numFmtId="0" fontId="9" fillId="4" borderId="0" xfId="0" applyFont="1" applyFill="1" applyAlignment="1">
      <alignment vertical="center" wrapText="1" readingOrder="1"/>
    </xf>
    <xf numFmtId="1" fontId="6" fillId="4" borderId="17" xfId="0" applyNumberFormat="1" applyFont="1" applyFill="1" applyBorder="1" applyAlignment="1">
      <alignment horizontal="left" vertical="center" readingOrder="1"/>
    </xf>
    <xf numFmtId="164" fontId="8" fillId="4" borderId="0" xfId="1" applyFont="1" applyFill="1" applyBorder="1" applyAlignment="1">
      <alignment horizontal="right" vertical="center" wrapText="1"/>
    </xf>
    <xf numFmtId="164" fontId="6" fillId="4" borderId="0" xfId="1" applyFont="1" applyFill="1" applyBorder="1" applyAlignment="1">
      <alignment horizontal="left" vertical="center" wrapText="1" readingOrder="1"/>
    </xf>
    <xf numFmtId="1" fontId="6" fillId="4" borderId="5" xfId="0" applyNumberFormat="1" applyFont="1" applyFill="1" applyBorder="1" applyAlignment="1">
      <alignment horizontal="left" vertical="center" wrapText="1" readingOrder="1"/>
    </xf>
    <xf numFmtId="0" fontId="6" fillId="4" borderId="4" xfId="0" applyFont="1" applyFill="1" applyBorder="1" applyAlignment="1">
      <alignment horizontal="left" vertical="center" wrapText="1" readingOrder="1"/>
    </xf>
    <xf numFmtId="0" fontId="9" fillId="0" borderId="0" xfId="0" applyFont="1" applyBorder="1" applyAlignment="1">
      <alignment horizontal="left" vertical="center" wrapText="1"/>
    </xf>
    <xf numFmtId="0" fontId="9" fillId="0" borderId="11" xfId="1" applyNumberFormat="1" applyFont="1" applyBorder="1" applyAlignment="1">
      <alignment vertical="center" wrapText="1"/>
    </xf>
    <xf numFmtId="3" fontId="14" fillId="13" borderId="13" xfId="1" applyNumberFormat="1" applyFont="1" applyFill="1" applyBorder="1" applyAlignment="1">
      <alignment horizontal="left" vertical="center" wrapText="1" readingOrder="2"/>
    </xf>
    <xf numFmtId="166" fontId="6" fillId="13" borderId="13" xfId="1" applyNumberFormat="1" applyFont="1" applyFill="1" applyBorder="1" applyAlignment="1">
      <alignment horizontal="left" vertical="center" wrapText="1" readingOrder="2"/>
    </xf>
    <xf numFmtId="0" fontId="18" fillId="9" borderId="1" xfId="1" quotePrefix="1" applyNumberFormat="1" applyFont="1" applyFill="1" applyBorder="1" applyAlignment="1">
      <alignment horizontal="left" vertical="center" wrapText="1" readingOrder="1"/>
    </xf>
    <xf numFmtId="0" fontId="18" fillId="9" borderId="1" xfId="1" applyNumberFormat="1" applyFont="1" applyFill="1" applyBorder="1" applyAlignment="1">
      <alignment horizontal="left" vertical="center" wrapText="1" readingOrder="1"/>
    </xf>
    <xf numFmtId="0" fontId="9" fillId="0" borderId="0" xfId="0" applyFont="1" applyAlignment="1">
      <alignment horizontal="left" vertical="center" wrapText="1" readingOrder="1"/>
    </xf>
    <xf numFmtId="165" fontId="6" fillId="0" borderId="2" xfId="0" applyNumberFormat="1" applyFont="1" applyFill="1" applyBorder="1" applyAlignment="1">
      <alignment horizontal="right" vertical="center" wrapText="1" readingOrder="2"/>
    </xf>
    <xf numFmtId="165" fontId="6" fillId="0" borderId="3" xfId="0" applyNumberFormat="1" applyFont="1" applyFill="1" applyBorder="1" applyAlignment="1">
      <alignment horizontal="right" vertical="center" wrapText="1" readingOrder="2"/>
    </xf>
    <xf numFmtId="165" fontId="6" fillId="0" borderId="0" xfId="0" applyNumberFormat="1" applyFont="1" applyFill="1" applyBorder="1" applyAlignment="1">
      <alignment horizontal="right" vertical="center" wrapText="1" readingOrder="2"/>
    </xf>
    <xf numFmtId="164" fontId="10" fillId="9" borderId="5" xfId="1" applyFont="1" applyFill="1" applyBorder="1" applyAlignment="1">
      <alignment horizontal="left" vertical="center" wrapText="1"/>
    </xf>
    <xf numFmtId="164" fontId="10" fillId="9" borderId="1" xfId="1" applyFont="1" applyFill="1" applyBorder="1" applyAlignment="1">
      <alignment horizontal="left" vertical="center" wrapText="1"/>
    </xf>
    <xf numFmtId="0" fontId="7" fillId="0" borderId="0" xfId="0" applyFont="1" applyBorder="1" applyAlignment="1">
      <alignment horizontal="right" vertical="center" wrapText="1" readingOrder="2"/>
    </xf>
    <xf numFmtId="0" fontId="9" fillId="0" borderId="5" xfId="0" applyFont="1" applyBorder="1" applyAlignment="1">
      <alignment horizontal="left" vertical="center" wrapText="1" readingOrder="1"/>
    </xf>
    <xf numFmtId="0" fontId="10" fillId="9" borderId="5" xfId="1" applyNumberFormat="1" applyFont="1" applyFill="1" applyBorder="1" applyAlignment="1">
      <alignment horizontal="right" vertical="center" wrapText="1"/>
    </xf>
    <xf numFmtId="0" fontId="5" fillId="0" borderId="0" xfId="0" applyFont="1" applyAlignment="1">
      <alignment horizontal="center" vertical="center" wrapText="1"/>
    </xf>
    <xf numFmtId="0" fontId="7" fillId="0" borderId="11" xfId="0" applyFont="1" applyBorder="1" applyAlignment="1">
      <alignment horizontal="right" vertical="center" wrapText="1" readingOrder="2"/>
    </xf>
    <xf numFmtId="0" fontId="7" fillId="0" borderId="0" xfId="0" applyFont="1" applyAlignment="1">
      <alignment horizontal="right" vertical="center" wrapText="1"/>
    </xf>
    <xf numFmtId="0" fontId="9" fillId="4" borderId="0" xfId="0" applyFont="1" applyFill="1" applyAlignment="1">
      <alignment horizontal="left" vertical="center" wrapText="1" readingOrder="1"/>
    </xf>
    <xf numFmtId="0" fontId="7" fillId="4" borderId="0" xfId="0" applyFont="1" applyFill="1" applyAlignment="1">
      <alignment horizontal="right" vertical="center" wrapText="1" readingOrder="2"/>
    </xf>
    <xf numFmtId="0" fontId="7" fillId="0" borderId="0" xfId="0" applyFont="1" applyAlignment="1">
      <alignment horizontal="right" vertical="center" wrapText="1" readingOrder="2"/>
    </xf>
    <xf numFmtId="0" fontId="9" fillId="4" borderId="11" xfId="0" applyFont="1" applyFill="1" applyBorder="1" applyAlignment="1">
      <alignment horizontal="left" vertical="center" wrapText="1" readingOrder="1"/>
    </xf>
    <xf numFmtId="0" fontId="5" fillId="0" borderId="0" xfId="0" applyFont="1" applyAlignment="1">
      <alignment horizontal="center" vertical="center"/>
    </xf>
    <xf numFmtId="0" fontId="19" fillId="0" borderId="0" xfId="0" quotePrefix="1" applyFont="1" applyAlignment="1">
      <alignment horizontal="center" vertical="center" wrapText="1" readingOrder="1"/>
    </xf>
    <xf numFmtId="0" fontId="7" fillId="0" borderId="5" xfId="0" applyFont="1" applyBorder="1" applyAlignment="1">
      <alignment horizontal="right" vertical="center" wrapText="1" readingOrder="2"/>
    </xf>
    <xf numFmtId="0" fontId="19" fillId="0" borderId="12" xfId="0" applyFont="1" applyBorder="1" applyAlignment="1">
      <alignment horizontal="left" vertical="center" wrapText="1"/>
    </xf>
    <xf numFmtId="0" fontId="5" fillId="0" borderId="12" xfId="0" quotePrefix="1" applyFont="1" applyBorder="1" applyAlignment="1">
      <alignment horizontal="right" vertical="center" wrapText="1"/>
    </xf>
    <xf numFmtId="0" fontId="5" fillId="0" borderId="12" xfId="0" applyFont="1" applyBorder="1" applyAlignment="1">
      <alignment horizontal="right" vertical="center" wrapText="1"/>
    </xf>
    <xf numFmtId="0" fontId="10" fillId="9" borderId="5" xfId="1" quotePrefix="1" applyNumberFormat="1" applyFont="1" applyFill="1" applyBorder="1" applyAlignment="1">
      <alignment horizontal="right" vertical="center" wrapText="1" readingOrder="2"/>
    </xf>
    <xf numFmtId="0" fontId="10" fillId="9" borderId="1" xfId="1" quotePrefix="1" applyNumberFormat="1" applyFont="1" applyFill="1" applyBorder="1" applyAlignment="1">
      <alignment horizontal="right" vertical="center" wrapText="1" readingOrder="2"/>
    </xf>
    <xf numFmtId="164" fontId="10" fillId="9" borderId="5" xfId="1" applyFont="1" applyFill="1" applyBorder="1" applyAlignment="1">
      <alignment horizontal="right" vertical="center" wrapText="1"/>
    </xf>
    <xf numFmtId="164" fontId="10" fillId="9" borderId="1" xfId="1" applyFont="1" applyFill="1" applyBorder="1" applyAlignment="1">
      <alignment horizontal="right" vertical="center" wrapText="1"/>
    </xf>
    <xf numFmtId="0" fontId="19" fillId="0" borderId="0" xfId="0" quotePrefix="1" applyFont="1" applyAlignment="1">
      <alignment horizontal="center" vertical="center" wrapText="1" readingOrder="2"/>
    </xf>
    <xf numFmtId="1" fontId="8" fillId="12" borderId="13" xfId="0" applyNumberFormat="1" applyFont="1" applyFill="1" applyBorder="1" applyAlignment="1">
      <alignment horizontal="right" vertical="center" wrapText="1"/>
    </xf>
    <xf numFmtId="1" fontId="8" fillId="4" borderId="13"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7" fillId="0" borderId="0" xfId="0" applyFont="1" applyAlignment="1">
      <alignment horizontal="right" vertical="center" readingOrder="2"/>
    </xf>
    <xf numFmtId="0" fontId="8" fillId="0" borderId="8"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5" fillId="0" borderId="0" xfId="0" quotePrefix="1" applyFont="1" applyAlignment="1">
      <alignment horizontal="center" vertical="center" wrapText="1" readingOrder="2"/>
    </xf>
    <xf numFmtId="164" fontId="18" fillId="9" borderId="5" xfId="1" applyFont="1" applyFill="1" applyBorder="1" applyAlignment="1">
      <alignment horizontal="left" vertical="center" wrapText="1"/>
    </xf>
    <xf numFmtId="164" fontId="18" fillId="9" borderId="1" xfId="1" applyFont="1" applyFill="1" applyBorder="1" applyAlignment="1">
      <alignment horizontal="left" vertical="center" wrapText="1"/>
    </xf>
    <xf numFmtId="1" fontId="8" fillId="0" borderId="4" xfId="0" applyNumberFormat="1" applyFont="1" applyFill="1" applyBorder="1" applyAlignment="1">
      <alignment horizontal="right" vertical="center" wrapText="1"/>
    </xf>
    <xf numFmtId="0" fontId="7" fillId="0" borderId="11" xfId="0" applyFont="1" applyBorder="1" applyAlignment="1">
      <alignment horizontal="right" vertical="center" wrapText="1"/>
    </xf>
    <xf numFmtId="164" fontId="18" fillId="9" borderId="5" xfId="1" applyFont="1" applyFill="1" applyBorder="1" applyAlignment="1">
      <alignment horizontal="left" vertical="center" wrapText="1" readingOrder="1"/>
    </xf>
    <xf numFmtId="164" fontId="18" fillId="9" borderId="1" xfId="1" applyFont="1" applyFill="1" applyBorder="1" applyAlignment="1">
      <alignment horizontal="left" vertical="center" wrapText="1" readingOrder="1"/>
    </xf>
    <xf numFmtId="0" fontId="19" fillId="0" borderId="0" xfId="0" quotePrefix="1" applyFont="1" applyAlignment="1">
      <alignment horizontal="center" vertical="center" wrapText="1"/>
    </xf>
    <xf numFmtId="0" fontId="19" fillId="0" borderId="0" xfId="0" applyFont="1" applyAlignment="1">
      <alignment horizontal="center" vertical="center" wrapText="1"/>
    </xf>
    <xf numFmtId="0" fontId="19" fillId="0" borderId="0" xfId="0" applyFont="1" applyBorder="1" applyAlignment="1">
      <alignment horizontal="left" vertical="center" wrapText="1"/>
    </xf>
    <xf numFmtId="3" fontId="6" fillId="0" borderId="5" xfId="0" applyNumberFormat="1" applyFont="1" applyFill="1" applyBorder="1" applyAlignment="1">
      <alignment horizontal="right" vertical="center" wrapText="1"/>
    </xf>
    <xf numFmtId="3" fontId="6" fillId="0" borderId="12" xfId="0" applyNumberFormat="1" applyFont="1" applyFill="1" applyBorder="1" applyAlignment="1">
      <alignment horizontal="right" vertical="center" wrapText="1"/>
    </xf>
    <xf numFmtId="1" fontId="6" fillId="4" borderId="5" xfId="0" applyNumberFormat="1" applyFont="1" applyFill="1" applyBorder="1" applyAlignment="1">
      <alignment horizontal="left" vertical="center" wrapText="1" readingOrder="1"/>
    </xf>
    <xf numFmtId="1" fontId="6" fillId="4" borderId="12" xfId="0" applyNumberFormat="1" applyFont="1" applyFill="1" applyBorder="1" applyAlignment="1">
      <alignment horizontal="left" vertical="center" wrapText="1" readingOrder="1"/>
    </xf>
    <xf numFmtId="167" fontId="6" fillId="4" borderId="5" xfId="0" applyNumberFormat="1" applyFont="1" applyFill="1" applyBorder="1" applyAlignment="1">
      <alignment horizontal="right" vertical="center" wrapText="1"/>
    </xf>
    <xf numFmtId="167" fontId="6" fillId="4" borderId="12" xfId="0" applyNumberFormat="1" applyFont="1" applyFill="1" applyBorder="1" applyAlignment="1">
      <alignment horizontal="righ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164" fontId="5" fillId="0" borderId="0" xfId="1" quotePrefix="1" applyFont="1" applyAlignment="1">
      <alignment horizontal="center" vertical="center" wrapText="1"/>
    </xf>
    <xf numFmtId="164" fontId="10" fillId="9" borderId="5" xfId="1" quotePrefix="1" applyFont="1" applyFill="1" applyBorder="1" applyAlignment="1">
      <alignment horizontal="center" vertical="center" wrapText="1"/>
    </xf>
    <xf numFmtId="164" fontId="10" fillId="9" borderId="5" xfId="1" applyFont="1" applyFill="1" applyBorder="1" applyAlignment="1">
      <alignment horizontal="center" vertical="center" wrapText="1"/>
    </xf>
    <xf numFmtId="0" fontId="7" fillId="4" borderId="5" xfId="0" applyFont="1" applyFill="1" applyBorder="1" applyAlignment="1">
      <alignment horizontal="right" vertical="center" readingOrder="2"/>
    </xf>
    <xf numFmtId="0" fontId="6" fillId="4" borderId="11"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1" xfId="0" applyFont="1" applyFill="1" applyBorder="1" applyAlignment="1">
      <alignment horizontal="left" vertical="center" wrapText="1"/>
    </xf>
    <xf numFmtId="164" fontId="6" fillId="4" borderId="11" xfId="1" applyFont="1" applyFill="1" applyBorder="1" applyAlignment="1">
      <alignment horizontal="left" vertical="center" wrapText="1"/>
    </xf>
    <xf numFmtId="164" fontId="6" fillId="4" borderId="0" xfId="1" applyFont="1" applyFill="1" applyBorder="1" applyAlignment="1">
      <alignment horizontal="left" vertical="center" wrapText="1"/>
    </xf>
    <xf numFmtId="164" fontId="6" fillId="4" borderId="1" xfId="1" applyFont="1" applyFill="1" applyBorder="1" applyAlignment="1">
      <alignment horizontal="left" vertical="center" wrapText="1"/>
    </xf>
    <xf numFmtId="0" fontId="4" fillId="0" borderId="11"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right" vertical="center" wrapText="1"/>
    </xf>
    <xf numFmtId="164" fontId="8" fillId="0" borderId="11" xfId="1" applyFont="1" applyBorder="1" applyAlignment="1">
      <alignment horizontal="right" vertical="center"/>
    </xf>
    <xf numFmtId="164" fontId="8" fillId="0" borderId="0" xfId="1" applyFont="1" applyBorder="1" applyAlignment="1">
      <alignment horizontal="right" vertical="center"/>
    </xf>
    <xf numFmtId="164" fontId="8" fillId="0" borderId="11" xfId="1" applyFont="1" applyFill="1" applyBorder="1" applyAlignment="1">
      <alignment horizontal="right" vertical="center" wrapText="1"/>
    </xf>
    <xf numFmtId="164" fontId="8" fillId="0" borderId="0" xfId="1" applyFont="1" applyFill="1" applyBorder="1" applyAlignment="1">
      <alignment horizontal="right" vertical="center" wrapText="1"/>
    </xf>
    <xf numFmtId="164" fontId="8" fillId="0" borderId="1" xfId="1" applyFont="1" applyFill="1" applyBorder="1" applyAlignment="1">
      <alignment horizontal="right" vertical="center" wrapText="1"/>
    </xf>
    <xf numFmtId="164" fontId="19" fillId="0" borderId="0" xfId="1" quotePrefix="1" applyFont="1" applyAlignment="1">
      <alignment horizontal="center" vertical="center" wrapText="1" readingOrder="1"/>
    </xf>
    <xf numFmtId="164" fontId="18" fillId="9" borderId="0" xfId="1" applyFont="1" applyFill="1" applyBorder="1" applyAlignment="1">
      <alignment horizontal="left" vertical="center" wrapText="1" readingOrder="1"/>
    </xf>
    <xf numFmtId="164" fontId="18" fillId="9" borderId="8" xfId="1" quotePrefix="1" applyFont="1" applyFill="1" applyBorder="1" applyAlignment="1">
      <alignment horizontal="center" vertical="center" wrapText="1"/>
    </xf>
    <xf numFmtId="164" fontId="10" fillId="9" borderId="0" xfId="1" applyFont="1" applyFill="1" applyBorder="1" applyAlignment="1">
      <alignment horizontal="center" vertical="center" wrapText="1"/>
    </xf>
    <xf numFmtId="164" fontId="10" fillId="9" borderId="1" xfId="1" applyFont="1" applyFill="1" applyBorder="1" applyAlignment="1">
      <alignment horizontal="center" vertical="center" wrapText="1"/>
    </xf>
    <xf numFmtId="0" fontId="8" fillId="8" borderId="13" xfId="0" applyFont="1" applyFill="1" applyBorder="1" applyAlignment="1">
      <alignment horizontal="right" vertical="center" wrapText="1"/>
    </xf>
    <xf numFmtId="0" fontId="6" fillId="8" borderId="13" xfId="0" applyFont="1" applyFill="1" applyBorder="1" applyAlignment="1">
      <alignment horizontal="left" vertical="center" wrapText="1"/>
    </xf>
    <xf numFmtId="0" fontId="6" fillId="0" borderId="0" xfId="0" applyFont="1" applyAlignment="1">
      <alignment horizontal="left" vertical="center" wrapText="1"/>
    </xf>
    <xf numFmtId="0" fontId="7" fillId="4" borderId="0" xfId="0" applyFont="1" applyFill="1" applyBorder="1" applyAlignment="1">
      <alignment horizontal="right" vertical="center" wrapText="1" readingOrder="2"/>
    </xf>
    <xf numFmtId="164" fontId="8" fillId="0" borderId="11" xfId="1" applyFont="1" applyBorder="1" applyAlignment="1">
      <alignment horizontal="right" vertical="center" wrapText="1"/>
    </xf>
    <xf numFmtId="164" fontId="8" fillId="0" borderId="0" xfId="1" applyFont="1" applyBorder="1" applyAlignment="1">
      <alignment horizontal="right" vertical="center" wrapText="1"/>
    </xf>
    <xf numFmtId="164" fontId="8" fillId="0" borderId="1" xfId="1" applyFont="1" applyBorder="1" applyAlignment="1">
      <alignment horizontal="right" vertical="center" wrapText="1"/>
    </xf>
    <xf numFmtId="164" fontId="5" fillId="0" borderId="0" xfId="1" applyFont="1" applyAlignment="1">
      <alignment horizontal="center" vertical="center" wrapText="1"/>
    </xf>
    <xf numFmtId="164" fontId="5" fillId="0" borderId="12" xfId="1" quotePrefix="1" applyFont="1" applyBorder="1" applyAlignment="1">
      <alignment horizontal="right" vertical="center" wrapText="1"/>
    </xf>
    <xf numFmtId="164" fontId="16" fillId="0" borderId="12" xfId="1" applyFont="1" applyBorder="1" applyAlignment="1">
      <alignment horizontal="center" vertical="center" wrapText="1"/>
    </xf>
    <xf numFmtId="164" fontId="19" fillId="0" borderId="0" xfId="1" applyFont="1" applyAlignment="1">
      <alignment horizontal="center" vertical="center" wrapText="1" readingOrder="1"/>
    </xf>
    <xf numFmtId="0" fontId="18" fillId="9" borderId="8" xfId="1" applyNumberFormat="1" applyFont="1" applyFill="1" applyBorder="1" applyAlignment="1">
      <alignment horizontal="center" vertical="center" wrapText="1" readingOrder="1"/>
    </xf>
    <xf numFmtId="164" fontId="18" fillId="9" borderId="8" xfId="1" applyFont="1" applyFill="1" applyBorder="1" applyAlignment="1">
      <alignment horizontal="center" vertical="center" wrapText="1" readingOrder="1"/>
    </xf>
    <xf numFmtId="0" fontId="10" fillId="9" borderId="5" xfId="1" applyNumberFormat="1" applyFont="1" applyFill="1" applyBorder="1" applyAlignment="1">
      <alignment horizontal="center" vertical="center" wrapText="1"/>
    </xf>
    <xf numFmtId="0" fontId="10" fillId="9" borderId="0" xfId="1" applyNumberFormat="1" applyFont="1" applyFill="1" applyBorder="1" applyAlignment="1">
      <alignment horizontal="center" vertical="center" wrapText="1"/>
    </xf>
    <xf numFmtId="164" fontId="10" fillId="9" borderId="0" xfId="1" applyFont="1" applyFill="1" applyBorder="1" applyAlignment="1">
      <alignment horizontal="right" vertical="center" wrapText="1"/>
    </xf>
    <xf numFmtId="164" fontId="6" fillId="4" borderId="11" xfId="1" applyFont="1" applyFill="1" applyBorder="1" applyAlignment="1">
      <alignment horizontal="left" vertical="center" readingOrder="1"/>
    </xf>
    <xf numFmtId="164" fontId="6" fillId="4" borderId="0" xfId="1" applyFont="1" applyFill="1" applyBorder="1" applyAlignment="1">
      <alignment horizontal="left" vertical="center" readingOrder="1"/>
    </xf>
    <xf numFmtId="164" fontId="6" fillId="4" borderId="11" xfId="1" applyFont="1" applyFill="1" applyBorder="1" applyAlignment="1">
      <alignment horizontal="left" vertical="center" wrapText="1" readingOrder="1"/>
    </xf>
    <xf numFmtId="164" fontId="6" fillId="4" borderId="0" xfId="1" applyFont="1" applyFill="1" applyBorder="1" applyAlignment="1">
      <alignment horizontal="left" vertical="center" wrapText="1" readingOrder="1"/>
    </xf>
    <xf numFmtId="164" fontId="6" fillId="4" borderId="1" xfId="1" applyFont="1" applyFill="1" applyBorder="1" applyAlignment="1">
      <alignment horizontal="left" vertical="center" wrapText="1" readingOrder="1"/>
    </xf>
    <xf numFmtId="164" fontId="6" fillId="0" borderId="11" xfId="1" applyFont="1" applyBorder="1" applyAlignment="1">
      <alignment horizontal="left" vertical="center" wrapText="1" readingOrder="1"/>
    </xf>
    <xf numFmtId="164" fontId="6" fillId="0" borderId="0" xfId="1" applyFont="1" applyBorder="1" applyAlignment="1">
      <alignment horizontal="left" vertical="center" wrapText="1" readingOrder="1"/>
    </xf>
    <xf numFmtId="164" fontId="6" fillId="0" borderId="1" xfId="1" applyFont="1" applyBorder="1" applyAlignment="1">
      <alignment horizontal="left" vertical="center" wrapText="1" readingOrder="1"/>
    </xf>
    <xf numFmtId="164" fontId="8" fillId="0" borderId="16" xfId="1" applyFont="1" applyBorder="1" applyAlignment="1">
      <alignment horizontal="right" vertical="center" wrapText="1"/>
    </xf>
    <xf numFmtId="164" fontId="8" fillId="4" borderId="11" xfId="1" applyFont="1" applyFill="1" applyBorder="1" applyAlignment="1">
      <alignment horizontal="right" vertical="center" wrapText="1"/>
    </xf>
    <xf numFmtId="164" fontId="8" fillId="4" borderId="0" xfId="1" applyFont="1" applyFill="1" applyBorder="1" applyAlignment="1">
      <alignment horizontal="right" vertical="center" wrapText="1"/>
    </xf>
    <xf numFmtId="164" fontId="8" fillId="4" borderId="1" xfId="1" applyFont="1" applyFill="1" applyBorder="1" applyAlignment="1">
      <alignment horizontal="right" vertical="center" wrapText="1"/>
    </xf>
    <xf numFmtId="164" fontId="8" fillId="0" borderId="12" xfId="1" applyFont="1" applyBorder="1" applyAlignment="1">
      <alignment horizontal="right" vertical="center" wrapText="1"/>
    </xf>
    <xf numFmtId="0" fontId="9" fillId="4" borderId="0" xfId="0" applyFont="1" applyFill="1" applyBorder="1" applyAlignment="1">
      <alignment horizontal="left" vertical="center" wrapText="1" readingOrder="1"/>
    </xf>
    <xf numFmtId="0" fontId="7" fillId="4" borderId="0" xfId="0" applyFont="1" applyFill="1" applyBorder="1" applyAlignment="1">
      <alignment horizontal="left" vertical="center" wrapText="1" readingOrder="1"/>
    </xf>
    <xf numFmtId="164" fontId="6" fillId="0" borderId="11" xfId="1" applyFont="1" applyBorder="1" applyAlignment="1">
      <alignment horizontal="left" vertical="center" wrapText="1"/>
    </xf>
    <xf numFmtId="164" fontId="6" fillId="0" borderId="0" xfId="1" applyFont="1" applyBorder="1" applyAlignment="1">
      <alignment horizontal="left" vertical="center" wrapText="1"/>
    </xf>
    <xf numFmtId="164" fontId="6" fillId="0" borderId="1" xfId="1" applyFont="1" applyBorder="1" applyAlignment="1">
      <alignment horizontal="left" vertical="center" wrapText="1"/>
    </xf>
    <xf numFmtId="3" fontId="7" fillId="12" borderId="13" xfId="0" applyNumberFormat="1" applyFont="1" applyFill="1" applyBorder="1" applyAlignment="1">
      <alignment horizontal="left" vertical="center" wrapText="1"/>
    </xf>
    <xf numFmtId="0" fontId="7" fillId="0" borderId="0" xfId="0" applyFont="1" applyBorder="1" applyAlignment="1">
      <alignment horizontal="center" vertical="center" wrapText="1"/>
    </xf>
    <xf numFmtId="0" fontId="16" fillId="0" borderId="14" xfId="0" applyFont="1" applyBorder="1" applyAlignment="1">
      <alignment horizontal="center"/>
    </xf>
    <xf numFmtId="0" fontId="9" fillId="0" borderId="0" xfId="0" applyFont="1" applyBorder="1" applyAlignment="1">
      <alignment horizontal="left" vertical="center" wrapText="1"/>
    </xf>
    <xf numFmtId="0" fontId="9" fillId="0" borderId="0" xfId="0" applyFont="1" applyBorder="1" applyAlignment="1">
      <alignment horizontal="right" vertical="center" wrapText="1"/>
    </xf>
    <xf numFmtId="164" fontId="7" fillId="8" borderId="4" xfId="1" applyFont="1" applyFill="1" applyBorder="1" applyAlignment="1">
      <alignment horizontal="center" vertical="center" wrapText="1"/>
    </xf>
    <xf numFmtId="164" fontId="7" fillId="8" borderId="1" xfId="1" applyFont="1" applyFill="1" applyBorder="1" applyAlignment="1">
      <alignment horizontal="center" vertical="center" wrapText="1"/>
    </xf>
    <xf numFmtId="0" fontId="7" fillId="0" borderId="0" xfId="0" applyFont="1" applyBorder="1" applyAlignment="1">
      <alignment horizontal="right" vertical="center" wrapText="1"/>
    </xf>
    <xf numFmtId="0" fontId="8" fillId="13" borderId="13" xfId="0" applyFont="1" applyFill="1" applyBorder="1" applyAlignment="1">
      <alignment horizontal="right" vertical="center" wrapText="1"/>
    </xf>
    <xf numFmtId="164" fontId="24" fillId="6" borderId="14" xfId="1" applyFont="1" applyFill="1" applyBorder="1" applyAlignment="1">
      <alignment horizontal="center" vertical="center" wrapText="1"/>
    </xf>
    <xf numFmtId="164" fontId="5" fillId="0" borderId="0" xfId="1" quotePrefix="1" applyFont="1" applyBorder="1" applyAlignment="1">
      <alignment horizontal="right" vertical="center" wrapText="1"/>
    </xf>
    <xf numFmtId="164" fontId="19" fillId="0" borderId="12" xfId="1" applyFont="1" applyBorder="1" applyAlignment="1">
      <alignment horizontal="left" vertical="center" wrapText="1" readingOrder="1"/>
    </xf>
    <xf numFmtId="164" fontId="6" fillId="4" borderId="16" xfId="1" applyFont="1" applyFill="1" applyBorder="1" applyAlignment="1">
      <alignment horizontal="left" vertical="center" wrapText="1"/>
    </xf>
    <xf numFmtId="164" fontId="0" fillId="0" borderId="0" xfId="1" applyFont="1" applyAlignment="1">
      <alignment horizontal="center"/>
    </xf>
    <xf numFmtId="164" fontId="16" fillId="6" borderId="14" xfId="1" applyFont="1" applyFill="1" applyBorder="1" applyAlignment="1">
      <alignment horizontal="center" vertical="center" wrapText="1"/>
    </xf>
    <xf numFmtId="0" fontId="6" fillId="13" borderId="13" xfId="0" applyFont="1" applyFill="1" applyBorder="1" applyAlignment="1">
      <alignment horizontal="left" vertical="center" wrapText="1" readingOrder="1"/>
    </xf>
    <xf numFmtId="164" fontId="19" fillId="0" borderId="0" xfId="1" quotePrefix="1" applyFont="1" applyAlignment="1">
      <alignment horizontal="center" vertical="center" wrapText="1"/>
    </xf>
    <xf numFmtId="164" fontId="19" fillId="0" borderId="0" xfId="1" applyFont="1" applyAlignment="1">
      <alignment horizontal="center" vertical="center" wrapText="1"/>
    </xf>
    <xf numFmtId="164" fontId="22" fillId="0" borderId="0" xfId="1" applyFont="1" applyAlignment="1">
      <alignment horizontal="center" vertical="center" wrapText="1"/>
    </xf>
    <xf numFmtId="164" fontId="5" fillId="0" borderId="12" xfId="1" applyFont="1" applyBorder="1" applyAlignment="1">
      <alignment horizontal="right" vertical="center" wrapText="1" readingOrder="2"/>
    </xf>
    <xf numFmtId="164" fontId="5" fillId="0" borderId="12" xfId="1" quotePrefix="1" applyFont="1" applyBorder="1" applyAlignment="1">
      <alignment horizontal="right" vertical="center" wrapText="1" readingOrder="2"/>
    </xf>
    <xf numFmtId="164" fontId="18" fillId="9" borderId="8" xfId="1" applyFont="1" applyFill="1" applyBorder="1" applyAlignment="1">
      <alignment horizontal="center" vertical="center" wrapText="1"/>
    </xf>
    <xf numFmtId="0" fontId="19" fillId="0" borderId="0" xfId="0" applyFont="1" applyAlignment="1">
      <alignment horizontal="center" vertical="center" wrapText="1" readingOrder="1"/>
    </xf>
    <xf numFmtId="0" fontId="8" fillId="12" borderId="13" xfId="0" applyFont="1" applyFill="1" applyBorder="1" applyAlignment="1">
      <alignment horizontal="right" vertical="center" wrapText="1"/>
    </xf>
    <xf numFmtId="164" fontId="6" fillId="0" borderId="11" xfId="1" applyFont="1" applyFill="1" applyBorder="1" applyAlignment="1">
      <alignment horizontal="left" vertical="center" wrapText="1" readingOrder="1"/>
    </xf>
    <xf numFmtId="164" fontId="6" fillId="0" borderId="0" xfId="1" applyFont="1" applyFill="1" applyBorder="1" applyAlignment="1">
      <alignment horizontal="left" vertical="center" wrapText="1" readingOrder="1"/>
    </xf>
    <xf numFmtId="0" fontId="9" fillId="0" borderId="5" xfId="0" applyFont="1" applyBorder="1" applyAlignment="1">
      <alignment horizontal="left" vertical="center" readingOrder="1"/>
    </xf>
    <xf numFmtId="0" fontId="9" fillId="0" borderId="0" xfId="0" applyFont="1" applyAlignment="1">
      <alignment horizontal="left" vertical="center" readingOrder="1"/>
    </xf>
    <xf numFmtId="0" fontId="6" fillId="0" borderId="13" xfId="1" applyNumberFormat="1" applyFont="1" applyBorder="1" applyAlignment="1">
      <alignment horizontal="center" vertical="center" wrapText="1"/>
    </xf>
    <xf numFmtId="0" fontId="6" fillId="0" borderId="11" xfId="0" applyFont="1" applyBorder="1" applyAlignment="1">
      <alignment horizontal="right" vertical="center" wrapText="1"/>
    </xf>
    <xf numFmtId="166" fontId="6" fillId="4" borderId="4" xfId="1" applyNumberFormat="1" applyFont="1" applyFill="1" applyBorder="1" applyAlignment="1">
      <alignment horizontal="right" vertical="center" wrapText="1" readingOrder="2"/>
    </xf>
  </cellXfs>
  <cellStyles count="3">
    <cellStyle name="Comma" xfId="1" builtinId="3"/>
    <cellStyle name="Normal" xfId="0" builtinId="0"/>
    <cellStyle name="Normal 2" xfId="2"/>
  </cellStyles>
  <dxfs count="0"/>
  <tableStyles count="0" defaultTableStyle="TableStyleMedium9" defaultPivotStyle="PivotStyleLight16"/>
  <colors>
    <mruColors>
      <color rgb="FFEAD5FF"/>
      <color rgb="FFF2E5FF"/>
      <color rgb="FFDBB7FF"/>
      <color rgb="FF56426E"/>
      <color rgb="FFBA75FF"/>
      <color rgb="FFFF93C9"/>
      <color rgb="FFFFB7DB"/>
      <color rgb="FFFAD4FA"/>
      <color rgb="FF632523"/>
      <color rgb="FFC0006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609600</xdr:colOff>
      <xdr:row>14</xdr:row>
      <xdr:rowOff>76200</xdr:rowOff>
    </xdr:from>
    <xdr:to>
      <xdr:col>4</xdr:col>
      <xdr:colOff>95250</xdr:colOff>
      <xdr:row>14</xdr:row>
      <xdr:rowOff>247651</xdr:rowOff>
    </xdr:to>
    <xdr:sp macro="" textlink="">
      <xdr:nvSpPr>
        <xdr:cNvPr id="7" name="TextBox 2"/>
        <xdr:cNvSpPr txBox="1"/>
      </xdr:nvSpPr>
      <xdr:spPr>
        <a:xfrm>
          <a:off x="9986105250" y="5829300"/>
          <a:ext cx="400050" cy="171451"/>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600075</xdr:colOff>
      <xdr:row>15</xdr:row>
      <xdr:rowOff>66675</xdr:rowOff>
    </xdr:from>
    <xdr:to>
      <xdr:col>3</xdr:col>
      <xdr:colOff>1009651</xdr:colOff>
      <xdr:row>15</xdr:row>
      <xdr:rowOff>257175</xdr:rowOff>
    </xdr:to>
    <xdr:sp macro="" textlink="">
      <xdr:nvSpPr>
        <xdr:cNvPr id="5" name="TextBox 2"/>
        <xdr:cNvSpPr txBox="1"/>
      </xdr:nvSpPr>
      <xdr:spPr>
        <a:xfrm>
          <a:off x="9986267174" y="6048375"/>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600074</xdr:colOff>
      <xdr:row>16</xdr:row>
      <xdr:rowOff>57150</xdr:rowOff>
    </xdr:from>
    <xdr:to>
      <xdr:col>4</xdr:col>
      <xdr:colOff>76200</xdr:colOff>
      <xdr:row>16</xdr:row>
      <xdr:rowOff>238125</xdr:rowOff>
    </xdr:to>
    <xdr:sp macro="" textlink="">
      <xdr:nvSpPr>
        <xdr:cNvPr id="8" name="TextBox 2"/>
        <xdr:cNvSpPr txBox="1"/>
      </xdr:nvSpPr>
      <xdr:spPr>
        <a:xfrm>
          <a:off x="9986190975" y="6210300"/>
          <a:ext cx="295276" cy="1809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590550</xdr:colOff>
      <xdr:row>17</xdr:row>
      <xdr:rowOff>57151</xdr:rowOff>
    </xdr:from>
    <xdr:to>
      <xdr:col>4</xdr:col>
      <xdr:colOff>85725</xdr:colOff>
      <xdr:row>17</xdr:row>
      <xdr:rowOff>209551</xdr:rowOff>
    </xdr:to>
    <xdr:sp macro="" textlink="">
      <xdr:nvSpPr>
        <xdr:cNvPr id="9" name="TextBox 2"/>
        <xdr:cNvSpPr txBox="1"/>
      </xdr:nvSpPr>
      <xdr:spPr>
        <a:xfrm>
          <a:off x="9986181450" y="6534151"/>
          <a:ext cx="314325" cy="152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590550</xdr:colOff>
      <xdr:row>19</xdr:row>
      <xdr:rowOff>28575</xdr:rowOff>
    </xdr:from>
    <xdr:to>
      <xdr:col>3</xdr:col>
      <xdr:colOff>933450</xdr:colOff>
      <xdr:row>19</xdr:row>
      <xdr:rowOff>165100</xdr:rowOff>
    </xdr:to>
    <xdr:sp macro="" textlink="">
      <xdr:nvSpPr>
        <xdr:cNvPr id="10" name="TextBox 2"/>
        <xdr:cNvSpPr txBox="1"/>
      </xdr:nvSpPr>
      <xdr:spPr>
        <a:xfrm>
          <a:off x="9986321150" y="7165975"/>
          <a:ext cx="342900" cy="1365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590550</xdr:colOff>
      <xdr:row>18</xdr:row>
      <xdr:rowOff>28575</xdr:rowOff>
    </xdr:from>
    <xdr:to>
      <xdr:col>4</xdr:col>
      <xdr:colOff>85725</xdr:colOff>
      <xdr:row>18</xdr:row>
      <xdr:rowOff>180975</xdr:rowOff>
    </xdr:to>
    <xdr:sp macro="" textlink="">
      <xdr:nvSpPr>
        <xdr:cNvPr id="11" name="TextBox 2"/>
        <xdr:cNvSpPr txBox="1"/>
      </xdr:nvSpPr>
      <xdr:spPr>
        <a:xfrm>
          <a:off x="9986222725" y="7165975"/>
          <a:ext cx="434975" cy="152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22</xdr:row>
      <xdr:rowOff>57150</xdr:rowOff>
    </xdr:from>
    <xdr:to>
      <xdr:col>6</xdr:col>
      <xdr:colOff>247650</xdr:colOff>
      <xdr:row>22</xdr:row>
      <xdr:rowOff>238125</xdr:rowOff>
    </xdr:to>
    <xdr:sp macro="" textlink="">
      <xdr:nvSpPr>
        <xdr:cNvPr id="2" name="TextBox 2"/>
        <xdr:cNvSpPr txBox="1"/>
      </xdr:nvSpPr>
      <xdr:spPr>
        <a:xfrm>
          <a:off x="9984657450" y="5934075"/>
          <a:ext cx="133350" cy="1809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103"/>
  <sheetViews>
    <sheetView rightToLeft="1" view="pageBreakPreview" zoomScale="120" zoomScaleSheetLayoutView="120" workbookViewId="0">
      <selection activeCell="F27" sqref="F27:I27"/>
    </sheetView>
  </sheetViews>
  <sheetFormatPr defaultRowHeight="13.2"/>
  <cols>
    <col min="1" max="1" width="3.5546875" customWidth="1"/>
    <col min="2" max="2" width="9.33203125" customWidth="1"/>
    <col min="3" max="3" width="14.109375" customWidth="1"/>
    <col min="4" max="4" width="13.6640625" customWidth="1"/>
    <col min="5" max="5" width="12.5546875" customWidth="1"/>
    <col min="6" max="6" width="12.21875" customWidth="1"/>
    <col min="7" max="7" width="13.109375" customWidth="1"/>
    <col min="8" max="8" width="10.88671875" customWidth="1"/>
    <col min="9" max="9" width="11.109375" customWidth="1"/>
  </cols>
  <sheetData>
    <row r="1" spans="2:9" ht="23.25" customHeight="1">
      <c r="B1" s="391" t="s">
        <v>274</v>
      </c>
      <c r="C1" s="391"/>
      <c r="D1" s="391"/>
      <c r="E1" s="391"/>
      <c r="F1" s="391"/>
      <c r="G1" s="391"/>
      <c r="H1" s="391"/>
      <c r="I1" s="391"/>
    </row>
    <row r="2" spans="2:9" ht="23.25" customHeight="1">
      <c r="B2" s="392" t="s">
        <v>275</v>
      </c>
      <c r="C2" s="392"/>
      <c r="D2" s="392"/>
      <c r="E2" s="392"/>
      <c r="F2" s="392"/>
      <c r="G2" s="392"/>
      <c r="H2" s="392"/>
      <c r="I2" s="392"/>
    </row>
    <row r="3" spans="2:9" ht="21" customHeight="1" thickBot="1">
      <c r="B3" s="395" t="s">
        <v>89</v>
      </c>
      <c r="C3" s="396"/>
      <c r="D3" s="47"/>
      <c r="E3" s="189" t="s">
        <v>61</v>
      </c>
      <c r="F3" s="190" t="s">
        <v>103</v>
      </c>
      <c r="G3" s="47"/>
      <c r="H3" s="394" t="s">
        <v>104</v>
      </c>
      <c r="I3" s="394"/>
    </row>
    <row r="4" spans="2:9" ht="28.5" customHeight="1" thickTop="1">
      <c r="B4" s="399" t="s">
        <v>0</v>
      </c>
      <c r="C4" s="397">
        <v>2018</v>
      </c>
      <c r="D4" s="397">
        <v>2019</v>
      </c>
      <c r="E4" s="397">
        <v>2020</v>
      </c>
      <c r="F4" s="397">
        <v>2021</v>
      </c>
      <c r="G4" s="397">
        <v>2022</v>
      </c>
      <c r="H4" s="397">
        <v>2023</v>
      </c>
      <c r="I4" s="379" t="s">
        <v>105</v>
      </c>
    </row>
    <row r="5" spans="2:9" ht="28.5" customHeight="1">
      <c r="B5" s="400"/>
      <c r="C5" s="398"/>
      <c r="D5" s="398"/>
      <c r="E5" s="398"/>
      <c r="F5" s="398"/>
      <c r="G5" s="398"/>
      <c r="H5" s="398"/>
      <c r="I5" s="380"/>
    </row>
    <row r="6" spans="2:9" ht="42" customHeight="1" thickBot="1">
      <c r="B6" s="6" t="s">
        <v>1</v>
      </c>
      <c r="C6" s="65">
        <v>82130194</v>
      </c>
      <c r="D6" s="65">
        <v>87899993</v>
      </c>
      <c r="E6" s="65">
        <v>85375545</v>
      </c>
      <c r="F6" s="65">
        <v>86106907</v>
      </c>
      <c r="G6" s="65">
        <v>115530134</v>
      </c>
      <c r="H6" s="65">
        <v>94389256</v>
      </c>
      <c r="I6" s="152" t="s">
        <v>106</v>
      </c>
    </row>
    <row r="7" spans="2:9" ht="36" customHeight="1" thickTop="1">
      <c r="B7" s="381" t="s">
        <v>81</v>
      </c>
      <c r="C7" s="381"/>
      <c r="D7" s="381"/>
      <c r="E7" s="381"/>
      <c r="F7" s="382" t="s">
        <v>107</v>
      </c>
      <c r="G7" s="382"/>
      <c r="H7" s="382"/>
      <c r="I7" s="382"/>
    </row>
    <row r="8" spans="2:9" ht="18.75" customHeight="1">
      <c r="B8" s="117"/>
      <c r="C8" s="117"/>
      <c r="D8" s="117"/>
      <c r="E8" s="117"/>
      <c r="F8" s="117"/>
      <c r="G8" s="117"/>
      <c r="H8" s="117"/>
    </row>
    <row r="9" spans="2:9" ht="7.5" customHeight="1">
      <c r="B9" s="381"/>
      <c r="C9" s="381"/>
      <c r="D9" s="381"/>
      <c r="E9" s="381"/>
      <c r="F9" s="1"/>
      <c r="G9" s="1"/>
      <c r="H9" s="1"/>
    </row>
    <row r="10" spans="2:9" ht="37.5" customHeight="1">
      <c r="B10" s="47"/>
      <c r="C10" s="384" t="s">
        <v>237</v>
      </c>
      <c r="D10" s="384"/>
      <c r="E10" s="384"/>
      <c r="F10" s="384"/>
      <c r="G10" s="384"/>
      <c r="H10" s="384"/>
      <c r="I10" s="47"/>
    </row>
    <row r="11" spans="2:9" ht="37.5" customHeight="1">
      <c r="B11" s="392" t="s">
        <v>273</v>
      </c>
      <c r="C11" s="392"/>
      <c r="D11" s="392"/>
      <c r="E11" s="392"/>
      <c r="F11" s="392"/>
      <c r="G11" s="392"/>
      <c r="H11" s="392"/>
      <c r="I11" s="392"/>
    </row>
    <row r="12" spans="2:9" ht="20.25" customHeight="1" thickBot="1">
      <c r="B12" s="395" t="s">
        <v>90</v>
      </c>
      <c r="C12" s="396"/>
      <c r="D12" s="48"/>
      <c r="E12" s="48"/>
      <c r="F12" s="48"/>
      <c r="G12" s="48"/>
      <c r="H12" s="394" t="s">
        <v>108</v>
      </c>
      <c r="I12" s="394"/>
    </row>
    <row r="13" spans="2:9" ht="58.2" customHeight="1" thickTop="1">
      <c r="B13" s="141" t="s">
        <v>0</v>
      </c>
      <c r="C13" s="141" t="s">
        <v>63</v>
      </c>
      <c r="D13" s="141" t="s">
        <v>287</v>
      </c>
      <c r="E13" s="141" t="s">
        <v>58</v>
      </c>
      <c r="F13" s="141" t="s">
        <v>62</v>
      </c>
      <c r="G13" s="141" t="s">
        <v>93</v>
      </c>
      <c r="H13" s="383" t="s">
        <v>91</v>
      </c>
      <c r="I13" s="383"/>
    </row>
    <row r="14" spans="2:9" ht="71.400000000000006" customHeight="1">
      <c r="B14" s="191" t="s">
        <v>105</v>
      </c>
      <c r="C14" s="154" t="s">
        <v>109</v>
      </c>
      <c r="D14" s="359" t="s">
        <v>288</v>
      </c>
      <c r="E14" s="154" t="s">
        <v>110</v>
      </c>
      <c r="F14" s="153" t="s">
        <v>115</v>
      </c>
      <c r="G14" s="154" t="s">
        <v>111</v>
      </c>
      <c r="H14" s="373" t="s">
        <v>112</v>
      </c>
      <c r="I14" s="374"/>
    </row>
    <row r="15" spans="2:9" ht="25.5" customHeight="1">
      <c r="B15" s="51">
        <v>2018</v>
      </c>
      <c r="C15" s="78">
        <v>82130194</v>
      </c>
      <c r="D15" s="59">
        <v>22411874</v>
      </c>
      <c r="E15" s="59">
        <v>95439295.5</v>
      </c>
      <c r="F15" s="15">
        <v>32814590</v>
      </c>
      <c r="G15" s="55">
        <f t="shared" ref="G15:G20" si="0">E15/F15</f>
        <v>2.9084408947361524</v>
      </c>
      <c r="H15" s="376">
        <f t="shared" ref="H15:H20" si="1">G15/8760</f>
        <v>3.3201380076896717E-4</v>
      </c>
      <c r="I15" s="376"/>
    </row>
    <row r="16" spans="2:9" ht="25.5" customHeight="1">
      <c r="B16" s="51">
        <v>2019</v>
      </c>
      <c r="C16" s="78">
        <v>87899993</v>
      </c>
      <c r="D16" s="59">
        <v>35305311</v>
      </c>
      <c r="E16" s="59">
        <v>108864536</v>
      </c>
      <c r="F16" s="15">
        <v>33678525</v>
      </c>
      <c r="G16" s="55">
        <f t="shared" si="0"/>
        <v>3.2324615166489625</v>
      </c>
      <c r="H16" s="376">
        <f t="shared" si="1"/>
        <v>3.6900245623846606E-4</v>
      </c>
      <c r="I16" s="376"/>
    </row>
    <row r="17" spans="2:9" ht="25.5" customHeight="1">
      <c r="B17" s="51">
        <v>2020</v>
      </c>
      <c r="C17" s="78">
        <v>85375545</v>
      </c>
      <c r="D17" s="59">
        <v>39141381</v>
      </c>
      <c r="E17" s="59">
        <v>111944929</v>
      </c>
      <c r="F17" s="15">
        <v>34558451</v>
      </c>
      <c r="G17" s="55">
        <f t="shared" si="0"/>
        <v>3.2392924381940613</v>
      </c>
      <c r="H17" s="376">
        <f t="shared" si="1"/>
        <v>3.6978224180297503E-4</v>
      </c>
      <c r="I17" s="376"/>
    </row>
    <row r="18" spans="2:9" ht="25.5" customHeight="1">
      <c r="B18" s="207">
        <v>2021</v>
      </c>
      <c r="C18" s="208">
        <v>86106907</v>
      </c>
      <c r="D18" s="209">
        <v>41464957</v>
      </c>
      <c r="E18" s="209">
        <v>114517746</v>
      </c>
      <c r="F18" s="210">
        <v>35454024</v>
      </c>
      <c r="G18" s="211">
        <f t="shared" si="0"/>
        <v>3.2300352140563788</v>
      </c>
      <c r="H18" s="376">
        <f t="shared" si="1"/>
        <v>3.6872548105666426E-4</v>
      </c>
      <c r="I18" s="376"/>
    </row>
    <row r="19" spans="2:9" ht="25.5" customHeight="1">
      <c r="B19" s="299">
        <v>2022</v>
      </c>
      <c r="C19" s="224">
        <v>115530134</v>
      </c>
      <c r="D19" s="300">
        <v>24045511</v>
      </c>
      <c r="E19" s="300">
        <v>127576777</v>
      </c>
      <c r="F19" s="272">
        <v>36364860</v>
      </c>
      <c r="G19" s="301">
        <f t="shared" si="0"/>
        <v>3.5082433151124466</v>
      </c>
      <c r="H19" s="378">
        <f t="shared" si="1"/>
        <v>4.0048439670233406E-4</v>
      </c>
      <c r="I19" s="378"/>
    </row>
    <row r="20" spans="2:9" ht="25.5" customHeight="1" thickBot="1">
      <c r="B20" s="302">
        <v>2023</v>
      </c>
      <c r="C20" s="303">
        <v>94389256</v>
      </c>
      <c r="D20" s="304">
        <v>59133654</v>
      </c>
      <c r="E20" s="304">
        <v>141361601</v>
      </c>
      <c r="F20" s="304">
        <v>37290269</v>
      </c>
      <c r="G20" s="305">
        <f t="shared" si="0"/>
        <v>3.7908442280209886</v>
      </c>
      <c r="H20" s="377">
        <f t="shared" si="1"/>
        <v>4.3274477488824069E-4</v>
      </c>
      <c r="I20" s="377"/>
    </row>
    <row r="21" spans="2:9" ht="80.25" customHeight="1" thickTop="1">
      <c r="B21" s="393" t="s">
        <v>238</v>
      </c>
      <c r="C21" s="393"/>
      <c r="D21" s="393"/>
      <c r="E21" s="393"/>
      <c r="F21" s="382" t="s">
        <v>239</v>
      </c>
      <c r="G21" s="382"/>
      <c r="H21" s="382"/>
      <c r="I21" s="382"/>
    </row>
    <row r="22" spans="2:9" ht="3" customHeight="1">
      <c r="B22" s="388"/>
      <c r="C22" s="388"/>
      <c r="D22" s="388"/>
      <c r="E22" s="388"/>
      <c r="F22" s="387"/>
      <c r="G22" s="387"/>
      <c r="H22" s="387"/>
      <c r="I22" s="387"/>
    </row>
    <row r="23" spans="2:9" ht="63" customHeight="1">
      <c r="B23" s="388" t="s">
        <v>276</v>
      </c>
      <c r="C23" s="388"/>
      <c r="D23" s="388"/>
      <c r="E23" s="388"/>
      <c r="F23" s="387" t="s">
        <v>240</v>
      </c>
      <c r="G23" s="387"/>
      <c r="H23" s="387"/>
      <c r="I23" s="387"/>
    </row>
    <row r="24" spans="2:9" ht="16.5" customHeight="1">
      <c r="B24" s="389" t="s">
        <v>88</v>
      </c>
      <c r="C24" s="389"/>
      <c r="D24" s="389"/>
      <c r="E24" s="389"/>
      <c r="F24" s="387" t="s">
        <v>113</v>
      </c>
      <c r="G24" s="387"/>
      <c r="H24" s="387"/>
      <c r="I24" s="387"/>
    </row>
    <row r="25" spans="2:9" ht="16.5" customHeight="1">
      <c r="B25" s="389" t="s">
        <v>59</v>
      </c>
      <c r="C25" s="389"/>
      <c r="D25" s="155"/>
      <c r="E25" s="155"/>
      <c r="F25" s="375" t="s">
        <v>114</v>
      </c>
      <c r="G25" s="375"/>
      <c r="H25" s="375"/>
      <c r="I25" s="375"/>
    </row>
    <row r="26" spans="2:9" ht="29.25" customHeight="1">
      <c r="B26" s="386" t="s">
        <v>285</v>
      </c>
      <c r="C26" s="386"/>
      <c r="D26" s="386"/>
      <c r="E26" s="386"/>
      <c r="F26" s="375" t="s">
        <v>284</v>
      </c>
      <c r="G26" s="375"/>
      <c r="H26" s="375"/>
      <c r="I26" s="375"/>
    </row>
    <row r="27" spans="2:9" ht="27.75" customHeight="1">
      <c r="B27" s="386" t="s">
        <v>241</v>
      </c>
      <c r="C27" s="386"/>
      <c r="D27" s="386"/>
      <c r="E27" s="386"/>
      <c r="F27" s="387" t="s">
        <v>295</v>
      </c>
      <c r="G27" s="387"/>
      <c r="H27" s="387"/>
      <c r="I27" s="387"/>
    </row>
    <row r="28" spans="2:9" ht="2.25" customHeight="1">
      <c r="B28" s="88"/>
      <c r="C28" s="88"/>
      <c r="D28" s="88"/>
      <c r="E28" s="88"/>
      <c r="F28" s="156"/>
      <c r="G28" s="156"/>
      <c r="H28" s="156"/>
      <c r="I28" s="157"/>
    </row>
    <row r="29" spans="2:9" ht="7.5" customHeight="1">
      <c r="B29" s="137"/>
      <c r="C29" s="137"/>
      <c r="D29" s="137"/>
      <c r="E29" s="137"/>
      <c r="F29" s="156"/>
      <c r="G29" s="156"/>
      <c r="H29" s="156"/>
      <c r="I29" s="157"/>
    </row>
    <row r="30" spans="2:9" ht="28.8" customHeight="1">
      <c r="B30" s="385" t="s">
        <v>265</v>
      </c>
      <c r="C30" s="385"/>
      <c r="D30" s="385"/>
      <c r="E30" s="192">
        <v>14</v>
      </c>
      <c r="F30" s="390" t="s">
        <v>286</v>
      </c>
      <c r="G30" s="390"/>
      <c r="H30" s="390"/>
      <c r="I30" s="390"/>
    </row>
    <row r="103" ht="18.899999999999999" customHeight="1"/>
  </sheetData>
  <mergeCells count="43">
    <mergeCell ref="B1:I1"/>
    <mergeCell ref="B11:I11"/>
    <mergeCell ref="B21:E21"/>
    <mergeCell ref="B2:I2"/>
    <mergeCell ref="H3:I3"/>
    <mergeCell ref="H12:I12"/>
    <mergeCell ref="B3:C3"/>
    <mergeCell ref="B12:C12"/>
    <mergeCell ref="C4:C5"/>
    <mergeCell ref="D4:D5"/>
    <mergeCell ref="E4:E5"/>
    <mergeCell ref="F4:F5"/>
    <mergeCell ref="G4:G5"/>
    <mergeCell ref="H4:H5"/>
    <mergeCell ref="B4:B5"/>
    <mergeCell ref="B9:E9"/>
    <mergeCell ref="B30:D30"/>
    <mergeCell ref="B26:E26"/>
    <mergeCell ref="F21:I21"/>
    <mergeCell ref="F22:I22"/>
    <mergeCell ref="B23:E23"/>
    <mergeCell ref="B24:E24"/>
    <mergeCell ref="B22:E22"/>
    <mergeCell ref="F30:I30"/>
    <mergeCell ref="B25:C25"/>
    <mergeCell ref="F23:I23"/>
    <mergeCell ref="F24:I24"/>
    <mergeCell ref="F27:I27"/>
    <mergeCell ref="B27:E27"/>
    <mergeCell ref="I4:I5"/>
    <mergeCell ref="B7:E7"/>
    <mergeCell ref="F7:I7"/>
    <mergeCell ref="H13:I13"/>
    <mergeCell ref="C10:H10"/>
    <mergeCell ref="H14:I14"/>
    <mergeCell ref="F25:I25"/>
    <mergeCell ref="F26:I26"/>
    <mergeCell ref="H15:I15"/>
    <mergeCell ref="H16:I16"/>
    <mergeCell ref="H17:I17"/>
    <mergeCell ref="H20:I20"/>
    <mergeCell ref="H18:I18"/>
    <mergeCell ref="H19:I19"/>
  </mergeCells>
  <phoneticPr fontId="3" type="noConversion"/>
  <printOptions horizontalCentered="1"/>
  <pageMargins left="0.49803149600000002" right="0.24803149599999999" top="0.511811023622047" bottom="0.196850393700787" header="0" footer="0.23622047244094499"/>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98"/>
  <sheetViews>
    <sheetView rightToLeft="1" view="pageBreakPreview" topLeftCell="A14" zoomScale="120" zoomScaleSheetLayoutView="120" workbookViewId="0">
      <selection activeCell="G16" sqref="G16:I16"/>
    </sheetView>
  </sheetViews>
  <sheetFormatPr defaultRowHeight="13.2"/>
  <cols>
    <col min="1" max="1" width="11.77734375" customWidth="1"/>
    <col min="2" max="2" width="15.21875" customWidth="1"/>
    <col min="3" max="3" width="11.6640625" customWidth="1"/>
    <col min="4" max="4" width="17.88671875" customWidth="1"/>
    <col min="5" max="5" width="14.88671875" customWidth="1"/>
    <col min="6" max="6" width="23.6640625" customWidth="1"/>
  </cols>
  <sheetData>
    <row r="1" spans="1:9" ht="30" customHeight="1">
      <c r="A1" s="410" t="s">
        <v>242</v>
      </c>
      <c r="B1" s="410"/>
      <c r="C1" s="410"/>
      <c r="D1" s="410"/>
      <c r="E1" s="410"/>
      <c r="F1" s="410"/>
    </row>
    <row r="2" spans="1:9" ht="45" customHeight="1">
      <c r="A2" s="401" t="s">
        <v>243</v>
      </c>
      <c r="B2" s="401"/>
      <c r="C2" s="401"/>
      <c r="D2" s="401"/>
      <c r="E2" s="401"/>
      <c r="F2" s="401"/>
    </row>
    <row r="3" spans="1:9" ht="25.8" customHeight="1" thickBot="1">
      <c r="A3" s="395" t="s">
        <v>70</v>
      </c>
      <c r="B3" s="396"/>
      <c r="C3" s="48"/>
      <c r="D3" s="48"/>
      <c r="E3" s="48"/>
      <c r="F3" s="161" t="s">
        <v>116</v>
      </c>
    </row>
    <row r="4" spans="1:9" ht="41.25" customHeight="1" thickTop="1">
      <c r="A4" s="399" t="s">
        <v>32</v>
      </c>
      <c r="B4" s="399"/>
      <c r="C4" s="147" t="s">
        <v>28</v>
      </c>
      <c r="D4" s="147" t="s">
        <v>60</v>
      </c>
      <c r="E4" s="147" t="s">
        <v>87</v>
      </c>
      <c r="F4" s="411" t="s">
        <v>117</v>
      </c>
    </row>
    <row r="5" spans="1:9" ht="57.6" customHeight="1">
      <c r="A5" s="400"/>
      <c r="B5" s="400"/>
      <c r="C5" s="160" t="s">
        <v>118</v>
      </c>
      <c r="D5" s="160" t="s">
        <v>119</v>
      </c>
      <c r="E5" s="160" t="s">
        <v>120</v>
      </c>
      <c r="F5" s="412"/>
    </row>
    <row r="6" spans="1:9" ht="39" customHeight="1">
      <c r="A6" s="406" t="s">
        <v>35</v>
      </c>
      <c r="B6" s="406"/>
      <c r="C6" s="271">
        <v>8</v>
      </c>
      <c r="D6" s="272">
        <v>34781374</v>
      </c>
      <c r="E6" s="66">
        <f>D6/D$14*100</f>
        <v>22.122818069812034</v>
      </c>
      <c r="F6" s="195" t="s">
        <v>121</v>
      </c>
    </row>
    <row r="7" spans="1:9" ht="39" customHeight="1">
      <c r="A7" s="407" t="s">
        <v>94</v>
      </c>
      <c r="B7" s="407"/>
      <c r="C7" s="285">
        <v>39</v>
      </c>
      <c r="D7" s="209">
        <v>53550237</v>
      </c>
      <c r="E7" s="212">
        <f t="shared" ref="E7:E14" si="0">D7/D$14*100</f>
        <v>34.060820907946791</v>
      </c>
      <c r="F7" s="158" t="s">
        <v>124</v>
      </c>
    </row>
    <row r="8" spans="1:9" ht="39" customHeight="1">
      <c r="A8" s="409" t="s">
        <v>37</v>
      </c>
      <c r="B8" s="409"/>
      <c r="C8" s="285">
        <v>7</v>
      </c>
      <c r="D8" s="210">
        <v>1382999</v>
      </c>
      <c r="E8" s="212">
        <f t="shared" si="0"/>
        <v>0.87966148973102598</v>
      </c>
      <c r="F8" s="158" t="s">
        <v>122</v>
      </c>
    </row>
    <row r="9" spans="1:9" ht="39" customHeight="1" thickBot="1">
      <c r="A9" s="413" t="s">
        <v>296</v>
      </c>
      <c r="B9" s="413"/>
      <c r="C9" s="335">
        <v>16</v>
      </c>
      <c r="D9" s="272">
        <v>4674646</v>
      </c>
      <c r="E9" s="66">
        <f t="shared" si="0"/>
        <v>2.9733254068333976</v>
      </c>
      <c r="F9" s="213" t="s">
        <v>125</v>
      </c>
    </row>
    <row r="10" spans="1:9" ht="43.8" customHeight="1" thickTop="1" thickBot="1">
      <c r="A10" s="403" t="s">
        <v>100</v>
      </c>
      <c r="B10" s="403"/>
      <c r="C10" s="336">
        <f>SUM(C6:C9)</f>
        <v>70</v>
      </c>
      <c r="D10" s="79">
        <f>SUM(D6:D9)</f>
        <v>94389256</v>
      </c>
      <c r="E10" s="119">
        <f t="shared" si="0"/>
        <v>60.036625874323249</v>
      </c>
      <c r="F10" s="64" t="s">
        <v>129</v>
      </c>
    </row>
    <row r="11" spans="1:9" ht="51" customHeight="1" thickTop="1">
      <c r="A11" s="404" t="s">
        <v>101</v>
      </c>
      <c r="B11" s="404"/>
      <c r="C11" s="196"/>
      <c r="D11" s="230">
        <v>59133654</v>
      </c>
      <c r="E11" s="66">
        <f t="shared" si="0"/>
        <v>37.612173378924382</v>
      </c>
      <c r="F11" s="195" t="s">
        <v>126</v>
      </c>
    </row>
    <row r="12" spans="1:9" ht="53.25" customHeight="1" thickBot="1">
      <c r="A12" s="409" t="s">
        <v>64</v>
      </c>
      <c r="B12" s="409"/>
      <c r="C12" s="216"/>
      <c r="D12" s="273">
        <v>3696545</v>
      </c>
      <c r="E12" s="217">
        <f t="shared" si="0"/>
        <v>2.3512007467523661</v>
      </c>
      <c r="F12" s="159" t="s">
        <v>127</v>
      </c>
    </row>
    <row r="13" spans="1:9" ht="101.4" customHeight="1" thickTop="1" thickBot="1">
      <c r="A13" s="408" t="s">
        <v>66</v>
      </c>
      <c r="B13" s="408"/>
      <c r="C13" s="214"/>
      <c r="D13" s="274">
        <f>SUM(D11:D12)</f>
        <v>62830199</v>
      </c>
      <c r="E13" s="66">
        <f t="shared" si="0"/>
        <v>39.963374125676751</v>
      </c>
      <c r="F13" s="215" t="s">
        <v>130</v>
      </c>
    </row>
    <row r="14" spans="1:9" ht="44.25" customHeight="1" thickTop="1" thickBot="1">
      <c r="A14" s="402" t="s">
        <v>68</v>
      </c>
      <c r="B14" s="402"/>
      <c r="C14" s="351">
        <f>C10+C11</f>
        <v>70</v>
      </c>
      <c r="D14" s="351">
        <f>D10+D13</f>
        <v>157219455</v>
      </c>
      <c r="E14" s="354">
        <f t="shared" si="0"/>
        <v>100</v>
      </c>
      <c r="F14" s="351" t="s">
        <v>128</v>
      </c>
    </row>
    <row r="15" spans="1:9" ht="8.25" customHeight="1" thickTop="1">
      <c r="A15" s="405"/>
      <c r="B15" s="405"/>
      <c r="C15" s="87"/>
      <c r="D15" s="87"/>
      <c r="E15" s="87"/>
      <c r="F15" s="138"/>
    </row>
    <row r="16" spans="1:9" ht="51" customHeight="1">
      <c r="A16" s="389" t="s">
        <v>297</v>
      </c>
      <c r="B16" s="389"/>
      <c r="C16" s="389"/>
      <c r="D16" s="387" t="s">
        <v>310</v>
      </c>
      <c r="E16" s="387"/>
      <c r="F16" s="387"/>
      <c r="G16" s="387"/>
      <c r="H16" s="387"/>
      <c r="I16" s="387"/>
    </row>
    <row r="17" spans="1:7" ht="15" customHeight="1">
      <c r="A17" s="56"/>
      <c r="B17" s="56"/>
      <c r="C17" s="56"/>
      <c r="D17" s="162"/>
      <c r="E17" s="162"/>
      <c r="F17" s="162"/>
    </row>
    <row r="18" spans="1:7" ht="46.2" customHeight="1">
      <c r="A18" s="386" t="s">
        <v>241</v>
      </c>
      <c r="B18" s="386"/>
      <c r="C18" s="386"/>
      <c r="D18" s="387" t="s">
        <v>295</v>
      </c>
      <c r="E18" s="387"/>
      <c r="F18" s="387"/>
      <c r="G18" s="363"/>
    </row>
    <row r="19" spans="1:7" ht="12" customHeight="1">
      <c r="A19" s="137"/>
      <c r="B19" s="137"/>
      <c r="C19" s="137"/>
      <c r="D19" s="137"/>
      <c r="E19" s="137"/>
      <c r="F19" s="137"/>
    </row>
    <row r="20" spans="1:7" ht="24.6" customHeight="1">
      <c r="A20" s="137"/>
      <c r="B20" s="137"/>
      <c r="C20" s="137"/>
      <c r="D20" s="137"/>
      <c r="E20" s="137"/>
      <c r="F20" s="137"/>
    </row>
    <row r="21" spans="1:7" ht="6" customHeight="1">
      <c r="A21" s="137"/>
      <c r="B21" s="137"/>
      <c r="C21" s="137"/>
      <c r="D21" s="137"/>
      <c r="E21" s="137"/>
      <c r="F21" s="137"/>
    </row>
    <row r="22" spans="1:7" ht="17.399999999999999" customHeight="1">
      <c r="A22" s="137"/>
      <c r="B22" s="137"/>
      <c r="C22" s="137"/>
      <c r="D22" s="137"/>
      <c r="E22" s="137"/>
      <c r="F22" s="137"/>
    </row>
    <row r="23" spans="1:7" ht="17.399999999999999" customHeight="1">
      <c r="A23" s="88"/>
      <c r="B23" s="88"/>
      <c r="C23" s="88"/>
      <c r="D23" s="88"/>
      <c r="E23" s="88"/>
      <c r="F23" s="137"/>
    </row>
    <row r="24" spans="1:7" ht="31.8" customHeight="1">
      <c r="A24" s="385" t="s">
        <v>265</v>
      </c>
      <c r="B24" s="385"/>
      <c r="C24" s="385"/>
      <c r="D24" s="148">
        <v>15</v>
      </c>
      <c r="E24" s="390" t="s">
        <v>286</v>
      </c>
      <c r="F24" s="390"/>
    </row>
    <row r="25" spans="1:7" ht="18" customHeight="1">
      <c r="A25" s="56"/>
      <c r="B25" s="56"/>
      <c r="C25" s="56"/>
      <c r="D25" s="56"/>
      <c r="E25" s="329"/>
      <c r="F25" s="329"/>
    </row>
    <row r="98" ht="18.899999999999999" customHeight="1"/>
  </sheetData>
  <mergeCells count="22">
    <mergeCell ref="G16:I16"/>
    <mergeCell ref="A1:F1"/>
    <mergeCell ref="A4:B5"/>
    <mergeCell ref="A8:B8"/>
    <mergeCell ref="F4:F5"/>
    <mergeCell ref="A9:B9"/>
    <mergeCell ref="A24:C24"/>
    <mergeCell ref="D18:F18"/>
    <mergeCell ref="A2:F2"/>
    <mergeCell ref="E24:F24"/>
    <mergeCell ref="D16:F16"/>
    <mergeCell ref="A18:C18"/>
    <mergeCell ref="A14:B14"/>
    <mergeCell ref="A10:B10"/>
    <mergeCell ref="A11:B11"/>
    <mergeCell ref="A15:B15"/>
    <mergeCell ref="A16:C16"/>
    <mergeCell ref="A3:B3"/>
    <mergeCell ref="A6:B6"/>
    <mergeCell ref="A7:B7"/>
    <mergeCell ref="A13:B13"/>
    <mergeCell ref="A12:B12"/>
  </mergeCells>
  <printOptions horizontalCentered="1"/>
  <pageMargins left="0.49803149600000002" right="0.49803149600000002" top="0.59055118110236204" bottom="0.196850393700787" header="0" footer="0"/>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J93"/>
  <sheetViews>
    <sheetView rightToLeft="1" view="pageBreakPreview" topLeftCell="A19" zoomScale="130" zoomScaleSheetLayoutView="130" workbookViewId="0">
      <selection activeCell="F20" sqref="F20:J20"/>
    </sheetView>
  </sheetViews>
  <sheetFormatPr defaultRowHeight="13.2"/>
  <cols>
    <col min="1" max="1" width="15" style="56" customWidth="1"/>
    <col min="2" max="2" width="7.6640625" customWidth="1"/>
    <col min="3" max="3" width="8.21875" customWidth="1"/>
    <col min="4" max="5" width="9.109375" customWidth="1"/>
    <col min="6" max="6" width="12.88671875" customWidth="1"/>
    <col min="7" max="7" width="11.109375" customWidth="1"/>
    <col min="8" max="8" width="11.33203125" customWidth="1"/>
    <col min="9" max="9" width="11" customWidth="1"/>
    <col min="10" max="10" width="13.21875" customWidth="1"/>
  </cols>
  <sheetData>
    <row r="1" spans="1:10" ht="33" customHeight="1">
      <c r="A1" s="384" t="s">
        <v>244</v>
      </c>
      <c r="B1" s="384"/>
      <c r="C1" s="384"/>
      <c r="D1" s="384"/>
      <c r="E1" s="384"/>
      <c r="F1" s="384"/>
      <c r="G1" s="384"/>
      <c r="H1" s="384"/>
      <c r="I1" s="384"/>
      <c r="J1" s="384"/>
    </row>
    <row r="2" spans="1:10" ht="43.5" customHeight="1">
      <c r="A2" s="417" t="s">
        <v>245</v>
      </c>
      <c r="B2" s="418"/>
      <c r="C2" s="418"/>
      <c r="D2" s="418"/>
      <c r="E2" s="418"/>
      <c r="F2" s="418"/>
      <c r="G2" s="418"/>
      <c r="H2" s="418"/>
      <c r="I2" s="418"/>
      <c r="J2" s="418"/>
    </row>
    <row r="3" spans="1:10" ht="27.75" customHeight="1" thickBot="1">
      <c r="A3" s="339" t="s">
        <v>71</v>
      </c>
      <c r="B3" s="48"/>
      <c r="C3" s="48"/>
      <c r="D3" s="48"/>
      <c r="E3" s="48"/>
      <c r="F3" s="48"/>
      <c r="G3" s="48"/>
      <c r="H3" s="48"/>
      <c r="I3" s="419" t="s">
        <v>131</v>
      </c>
      <c r="J3" s="419"/>
    </row>
    <row r="4" spans="1:10" ht="62.4" customHeight="1" thickTop="1">
      <c r="A4" s="399" t="s">
        <v>23</v>
      </c>
      <c r="B4" s="140" t="s">
        <v>28</v>
      </c>
      <c r="C4" s="140" t="s">
        <v>24</v>
      </c>
      <c r="D4" s="140" t="s">
        <v>25</v>
      </c>
      <c r="E4" s="140" t="s">
        <v>38</v>
      </c>
      <c r="F4" s="140" t="s">
        <v>97</v>
      </c>
      <c r="G4" s="140" t="s">
        <v>98</v>
      </c>
      <c r="H4" s="286" t="s">
        <v>259</v>
      </c>
      <c r="I4" s="140" t="s">
        <v>87</v>
      </c>
      <c r="J4" s="415" t="s">
        <v>117</v>
      </c>
    </row>
    <row r="5" spans="1:10" ht="93" customHeight="1">
      <c r="A5" s="400"/>
      <c r="B5" s="171" t="s">
        <v>132</v>
      </c>
      <c r="C5" s="171" t="s">
        <v>133</v>
      </c>
      <c r="D5" s="171" t="s">
        <v>134</v>
      </c>
      <c r="E5" s="171" t="s">
        <v>135</v>
      </c>
      <c r="F5" s="171" t="s">
        <v>136</v>
      </c>
      <c r="G5" s="171" t="s">
        <v>137</v>
      </c>
      <c r="H5" s="171" t="s">
        <v>138</v>
      </c>
      <c r="I5" s="171" t="s">
        <v>120</v>
      </c>
      <c r="J5" s="416"/>
    </row>
    <row r="6" spans="1:10" ht="36" customHeight="1">
      <c r="A6" s="343" t="s">
        <v>35</v>
      </c>
      <c r="B6" s="337">
        <v>8</v>
      </c>
      <c r="C6" s="271">
        <v>27</v>
      </c>
      <c r="D6" s="271">
        <v>24</v>
      </c>
      <c r="E6" s="213">
        <v>630</v>
      </c>
      <c r="F6" s="272">
        <v>7245</v>
      </c>
      <c r="G6" s="272">
        <v>6135</v>
      </c>
      <c r="H6" s="272">
        <v>3970</v>
      </c>
      <c r="I6" s="145">
        <f t="shared" ref="I6:I11" si="0">H6/H$16*100</f>
        <v>22.122537683541836</v>
      </c>
      <c r="J6" s="163" t="s">
        <v>121</v>
      </c>
    </row>
    <row r="7" spans="1:10" ht="36" customHeight="1">
      <c r="A7" s="17" t="s">
        <v>292</v>
      </c>
      <c r="B7" s="341">
        <v>39</v>
      </c>
      <c r="C7" s="276">
        <v>207</v>
      </c>
      <c r="D7" s="276">
        <v>199</v>
      </c>
      <c r="E7" s="277">
        <v>292</v>
      </c>
      <c r="F7" s="280">
        <v>18709.5</v>
      </c>
      <c r="G7" s="280">
        <v>17226.5</v>
      </c>
      <c r="H7" s="15">
        <v>6113</v>
      </c>
      <c r="I7" s="127">
        <f t="shared" si="0"/>
        <v>34.064250090551951</v>
      </c>
      <c r="J7" s="164" t="s">
        <v>124</v>
      </c>
    </row>
    <row r="8" spans="1:10" ht="36" customHeight="1" thickBot="1">
      <c r="A8" s="17" t="s">
        <v>37</v>
      </c>
      <c r="B8" s="341">
        <v>7</v>
      </c>
      <c r="C8" s="276">
        <v>29</v>
      </c>
      <c r="D8" s="276">
        <v>25</v>
      </c>
      <c r="E8" s="306">
        <v>187.5</v>
      </c>
      <c r="F8" s="15">
        <v>1864</v>
      </c>
      <c r="G8" s="278">
        <v>1249</v>
      </c>
      <c r="H8" s="277">
        <v>158</v>
      </c>
      <c r="I8" s="127">
        <f t="shared" si="0"/>
        <v>0.88044356523919642</v>
      </c>
      <c r="J8" s="165" t="s">
        <v>122</v>
      </c>
    </row>
    <row r="9" spans="1:10" ht="35.25" customHeight="1" thickTop="1" thickBot="1">
      <c r="A9" s="344" t="s">
        <v>54</v>
      </c>
      <c r="B9" s="336">
        <f t="shared" ref="B9:H9" si="1">SUM(B6:B8)</f>
        <v>54</v>
      </c>
      <c r="C9" s="64">
        <f t="shared" si="1"/>
        <v>263</v>
      </c>
      <c r="D9" s="64">
        <f t="shared" si="1"/>
        <v>248</v>
      </c>
      <c r="E9" s="307">
        <f t="shared" si="1"/>
        <v>1109.5</v>
      </c>
      <c r="F9" s="279">
        <f t="shared" si="1"/>
        <v>27818.5</v>
      </c>
      <c r="G9" s="279">
        <f t="shared" si="1"/>
        <v>24610.5</v>
      </c>
      <c r="H9" s="279">
        <f t="shared" si="1"/>
        <v>10241</v>
      </c>
      <c r="I9" s="128">
        <f t="shared" si="0"/>
        <v>57.067231339332977</v>
      </c>
      <c r="J9" s="166" t="s">
        <v>139</v>
      </c>
    </row>
    <row r="10" spans="1:10" ht="36" customHeight="1" thickTop="1">
      <c r="A10" s="345" t="s">
        <v>254</v>
      </c>
      <c r="B10" s="335">
        <v>7</v>
      </c>
      <c r="C10" s="213">
        <v>108</v>
      </c>
      <c r="D10" s="213">
        <v>30</v>
      </c>
      <c r="E10" s="264">
        <v>2.5</v>
      </c>
      <c r="F10" s="272">
        <v>300</v>
      </c>
      <c r="G10" s="272">
        <v>75</v>
      </c>
      <c r="H10" s="272">
        <v>0</v>
      </c>
      <c r="I10" s="340">
        <f t="shared" si="0"/>
        <v>0</v>
      </c>
      <c r="J10" s="364" t="s">
        <v>298</v>
      </c>
    </row>
    <row r="11" spans="1:10" ht="38.1" customHeight="1" thickBot="1">
      <c r="A11" s="17" t="s">
        <v>209</v>
      </c>
      <c r="B11" s="341">
        <v>9</v>
      </c>
      <c r="C11" s="276">
        <v>255</v>
      </c>
      <c r="D11" s="276">
        <v>236</v>
      </c>
      <c r="E11" s="276">
        <v>23</v>
      </c>
      <c r="F11" s="276">
        <v>1657</v>
      </c>
      <c r="G11" s="276">
        <v>1466</v>
      </c>
      <c r="H11" s="276">
        <v>532.5</v>
      </c>
      <c r="I11" s="145">
        <f t="shared" si="0"/>
        <v>2.9673177119612157</v>
      </c>
      <c r="J11" s="275" t="s">
        <v>216</v>
      </c>
    </row>
    <row r="12" spans="1:10" ht="46.5" customHeight="1" thickTop="1" thickBot="1">
      <c r="A12" s="19" t="s">
        <v>226</v>
      </c>
      <c r="B12" s="342">
        <f>SUM(B10:B11)</f>
        <v>16</v>
      </c>
      <c r="C12" s="64">
        <f t="shared" ref="C12:H12" si="2">SUM(C10:C11)</f>
        <v>363</v>
      </c>
      <c r="D12" s="64">
        <f t="shared" si="2"/>
        <v>266</v>
      </c>
      <c r="E12" s="119">
        <f t="shared" si="2"/>
        <v>25.5</v>
      </c>
      <c r="F12" s="279">
        <f t="shared" si="2"/>
        <v>1957</v>
      </c>
      <c r="G12" s="279">
        <f>SUM(G10:G11)</f>
        <v>1541</v>
      </c>
      <c r="H12" s="281">
        <f t="shared" si="2"/>
        <v>532.5</v>
      </c>
      <c r="I12" s="128">
        <f>H12/H16*100</f>
        <v>2.9673177119612157</v>
      </c>
      <c r="J12" s="166" t="s">
        <v>139</v>
      </c>
    </row>
    <row r="13" spans="1:10" ht="76.8" customHeight="1" thickTop="1" thickBot="1">
      <c r="A13" s="19" t="s">
        <v>271</v>
      </c>
      <c r="B13" s="136"/>
      <c r="C13" s="64">
        <v>9</v>
      </c>
      <c r="D13" s="64">
        <v>9</v>
      </c>
      <c r="E13" s="64">
        <v>167</v>
      </c>
      <c r="F13" s="279">
        <v>878</v>
      </c>
      <c r="G13" s="279">
        <v>878</v>
      </c>
      <c r="H13" s="323">
        <v>0</v>
      </c>
      <c r="I13" s="324">
        <v>0</v>
      </c>
      <c r="J13" s="367" t="s">
        <v>299</v>
      </c>
    </row>
    <row r="14" spans="1:10" ht="46.5" customHeight="1" thickTop="1" thickBot="1">
      <c r="A14" s="19" t="s">
        <v>255</v>
      </c>
      <c r="B14" s="136"/>
      <c r="C14" s="310" t="s">
        <v>256</v>
      </c>
      <c r="D14" s="310" t="s">
        <v>256</v>
      </c>
      <c r="E14" s="310" t="s">
        <v>256</v>
      </c>
      <c r="F14" s="310" t="s">
        <v>256</v>
      </c>
      <c r="G14" s="310" t="s">
        <v>256</v>
      </c>
      <c r="H14" s="420">
        <v>7172</v>
      </c>
      <c r="I14" s="424">
        <f>H14/H16*100</f>
        <v>39.965450948705808</v>
      </c>
      <c r="J14" s="422" t="s">
        <v>300</v>
      </c>
    </row>
    <row r="15" spans="1:10" ht="36.6" customHeight="1" thickTop="1" thickBot="1">
      <c r="A15" s="346" t="s">
        <v>291</v>
      </c>
      <c r="B15" s="136"/>
      <c r="C15" s="282">
        <v>53</v>
      </c>
      <c r="D15" s="271">
        <v>53</v>
      </c>
      <c r="E15" s="283">
        <v>320</v>
      </c>
      <c r="F15" s="206">
        <v>10808</v>
      </c>
      <c r="G15" s="309">
        <v>10808</v>
      </c>
      <c r="H15" s="421"/>
      <c r="I15" s="425"/>
      <c r="J15" s="423"/>
    </row>
    <row r="16" spans="1:10" ht="33" customHeight="1" thickTop="1" thickBot="1">
      <c r="A16" s="347" t="s">
        <v>53</v>
      </c>
      <c r="B16" s="95">
        <f>B9+B12</f>
        <v>70</v>
      </c>
      <c r="C16" s="95">
        <f>C9+C12+C15</f>
        <v>679</v>
      </c>
      <c r="D16" s="95">
        <f t="shared" ref="D16" si="3">D9+D12+D15</f>
        <v>567</v>
      </c>
      <c r="E16" s="136"/>
      <c r="F16" s="95">
        <f>F9+F12+F15</f>
        <v>40583.5</v>
      </c>
      <c r="G16" s="95">
        <f>G9+G12+G15</f>
        <v>36959.5</v>
      </c>
      <c r="H16" s="95">
        <f>H9+H12+H14</f>
        <v>17945.5</v>
      </c>
      <c r="I16" s="120">
        <v>100</v>
      </c>
      <c r="J16" s="348" t="s">
        <v>140</v>
      </c>
    </row>
    <row r="17" spans="1:10" s="46" customFormat="1" ht="31.8" customHeight="1" thickTop="1">
      <c r="A17" s="338" t="s">
        <v>257</v>
      </c>
      <c r="B17" s="334"/>
      <c r="C17" s="334"/>
      <c r="D17" s="334"/>
      <c r="E17" s="334"/>
      <c r="F17" s="45"/>
      <c r="G17" s="45"/>
      <c r="H17" s="45"/>
      <c r="I17" s="426" t="s">
        <v>258</v>
      </c>
      <c r="J17" s="426"/>
    </row>
    <row r="18" spans="1:10" s="46" customFormat="1" ht="40.200000000000003" customHeight="1">
      <c r="A18" s="388" t="s">
        <v>293</v>
      </c>
      <c r="B18" s="388"/>
      <c r="C18" s="388"/>
      <c r="D18" s="388"/>
      <c r="E18" s="388"/>
      <c r="F18" s="388"/>
      <c r="G18" s="387" t="s">
        <v>301</v>
      </c>
      <c r="H18" s="387"/>
      <c r="I18" s="387"/>
      <c r="J18" s="387"/>
    </row>
    <row r="19" spans="1:10" s="46" customFormat="1" ht="32.4" customHeight="1">
      <c r="A19" s="389" t="s">
        <v>294</v>
      </c>
      <c r="B19" s="389"/>
      <c r="C19" s="389"/>
      <c r="D19" s="389"/>
      <c r="E19" s="389"/>
      <c r="F19" s="427" t="s">
        <v>302</v>
      </c>
      <c r="G19" s="427"/>
      <c r="H19" s="427"/>
      <c r="I19" s="427"/>
      <c r="J19" s="427"/>
    </row>
    <row r="20" spans="1:10" ht="38.4" customHeight="1">
      <c r="A20" s="386" t="s">
        <v>241</v>
      </c>
      <c r="B20" s="386"/>
      <c r="C20" s="386"/>
      <c r="D20" s="386"/>
      <c r="E20" s="386"/>
      <c r="F20" s="387" t="s">
        <v>295</v>
      </c>
      <c r="G20" s="387"/>
      <c r="H20" s="387"/>
      <c r="I20" s="387"/>
      <c r="J20" s="387"/>
    </row>
    <row r="21" spans="1:10" ht="18.600000000000001" customHeight="1">
      <c r="A21" s="58"/>
      <c r="B21" s="58"/>
      <c r="C21" s="58"/>
      <c r="D21" s="58"/>
      <c r="E21" s="58"/>
      <c r="F21" s="58"/>
      <c r="G21" s="58"/>
      <c r="H21" s="58"/>
      <c r="I21" s="58"/>
    </row>
    <row r="22" spans="1:10" ht="22.2" customHeight="1">
      <c r="A22" s="57"/>
      <c r="B22" s="57"/>
      <c r="C22" s="57"/>
      <c r="D22" s="57"/>
      <c r="E22" s="57"/>
      <c r="F22" s="57"/>
      <c r="G22" s="57"/>
      <c r="H22" s="57"/>
      <c r="I22" s="57"/>
    </row>
    <row r="23" spans="1:10" ht="30.6" customHeight="1">
      <c r="A23" s="414" t="s">
        <v>265</v>
      </c>
      <c r="B23" s="414"/>
      <c r="C23" s="414"/>
      <c r="D23" s="414"/>
      <c r="E23" s="192">
        <v>16</v>
      </c>
      <c r="F23" s="390" t="s">
        <v>286</v>
      </c>
      <c r="G23" s="390"/>
      <c r="H23" s="390"/>
      <c r="I23" s="390"/>
      <c r="J23" s="390"/>
    </row>
    <row r="24" spans="1:10" ht="13.2" customHeight="1">
      <c r="G24" s="329"/>
      <c r="H24" s="329"/>
      <c r="I24" s="329"/>
    </row>
    <row r="93" ht="18.899999999999999" customHeight="1"/>
  </sheetData>
  <mergeCells count="17">
    <mergeCell ref="A18:F18"/>
    <mergeCell ref="A23:D23"/>
    <mergeCell ref="F23:J23"/>
    <mergeCell ref="J4:J5"/>
    <mergeCell ref="A1:J1"/>
    <mergeCell ref="A4:A5"/>
    <mergeCell ref="A2:J2"/>
    <mergeCell ref="I3:J3"/>
    <mergeCell ref="A20:E20"/>
    <mergeCell ref="F20:J20"/>
    <mergeCell ref="H14:H15"/>
    <mergeCell ref="J14:J15"/>
    <mergeCell ref="I14:I15"/>
    <mergeCell ref="A19:E19"/>
    <mergeCell ref="I17:J17"/>
    <mergeCell ref="G18:J18"/>
    <mergeCell ref="F19:J19"/>
  </mergeCells>
  <printOptions horizontalCentered="1"/>
  <pageMargins left="0.24803149599999999" right="0.28031496" top="0.59055118110236204" bottom="0.196850393700787" header="0" footer="0.23622047244094499"/>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33"/>
  <sheetViews>
    <sheetView rightToLeft="1" view="pageBreakPreview" topLeftCell="A24" zoomScale="110" zoomScaleSheetLayoutView="110" workbookViewId="0">
      <selection activeCell="F27" sqref="F27:J27"/>
    </sheetView>
  </sheetViews>
  <sheetFormatPr defaultRowHeight="13.2"/>
  <cols>
    <col min="1" max="1" width="1.44140625" customWidth="1"/>
    <col min="2" max="3" width="11.44140625" customWidth="1"/>
    <col min="4" max="4" width="9.6640625" style="2" customWidth="1"/>
    <col min="5" max="5" width="9" style="2" customWidth="1"/>
    <col min="6" max="6" width="11.109375" style="2" customWidth="1"/>
    <col min="7" max="7" width="7.6640625" style="2" customWidth="1"/>
    <col min="8" max="8" width="9.6640625" style="2" customWidth="1"/>
    <col min="9" max="9" width="12.6640625" customWidth="1"/>
    <col min="10" max="10" width="18.5546875" customWidth="1"/>
  </cols>
  <sheetData>
    <row r="1" spans="1:15" ht="25.5" customHeight="1">
      <c r="B1" s="428" t="s">
        <v>246</v>
      </c>
      <c r="C1" s="428"/>
      <c r="D1" s="428"/>
      <c r="E1" s="428"/>
      <c r="F1" s="428"/>
      <c r="G1" s="428"/>
      <c r="H1" s="428"/>
      <c r="I1" s="428"/>
      <c r="J1" s="428"/>
      <c r="K1" s="428"/>
      <c r="L1" s="428"/>
      <c r="M1" s="428"/>
      <c r="N1" s="428"/>
      <c r="O1" s="428"/>
    </row>
    <row r="2" spans="1:15" ht="36.75" customHeight="1">
      <c r="B2" s="446" t="s">
        <v>247</v>
      </c>
      <c r="C2" s="446"/>
      <c r="D2" s="446"/>
      <c r="E2" s="446"/>
      <c r="F2" s="446"/>
      <c r="G2" s="446"/>
      <c r="H2" s="446"/>
      <c r="I2" s="446"/>
      <c r="J2" s="446"/>
    </row>
    <row r="3" spans="1:15" ht="22.5" customHeight="1" thickBot="1">
      <c r="B3" s="103" t="s">
        <v>75</v>
      </c>
      <c r="C3" s="48"/>
      <c r="D3" s="96"/>
      <c r="E3" s="49"/>
      <c r="F3" s="49"/>
      <c r="G3" s="49"/>
      <c r="H3" s="49"/>
      <c r="J3" s="167" t="s">
        <v>141</v>
      </c>
    </row>
    <row r="4" spans="1:15" ht="24.75" customHeight="1" thickTop="1">
      <c r="B4" s="430" t="s">
        <v>82</v>
      </c>
      <c r="C4" s="430" t="s">
        <v>16</v>
      </c>
      <c r="D4" s="429" t="s">
        <v>102</v>
      </c>
      <c r="E4" s="430"/>
      <c r="F4" s="430"/>
      <c r="G4" s="430"/>
      <c r="H4" s="430"/>
      <c r="I4" s="415" t="s">
        <v>143</v>
      </c>
      <c r="J4" s="415" t="s">
        <v>142</v>
      </c>
    </row>
    <row r="5" spans="1:15" ht="37.5" customHeight="1">
      <c r="B5" s="449"/>
      <c r="C5" s="449"/>
      <c r="D5" s="448" t="s">
        <v>208</v>
      </c>
      <c r="E5" s="448"/>
      <c r="F5" s="448"/>
      <c r="G5" s="448"/>
      <c r="H5" s="448"/>
      <c r="I5" s="447"/>
      <c r="J5" s="447"/>
    </row>
    <row r="6" spans="1:15" ht="36" customHeight="1">
      <c r="B6" s="449"/>
      <c r="C6" s="449"/>
      <c r="D6" s="172" t="s">
        <v>47</v>
      </c>
      <c r="E6" s="172" t="s">
        <v>33</v>
      </c>
      <c r="F6" s="172" t="s">
        <v>34</v>
      </c>
      <c r="G6" s="172" t="s">
        <v>48</v>
      </c>
      <c r="H6" s="172" t="s">
        <v>26</v>
      </c>
      <c r="I6" s="447"/>
      <c r="J6" s="447"/>
    </row>
    <row r="7" spans="1:15" ht="48.75" customHeight="1">
      <c r="B7" s="450"/>
      <c r="C7" s="450"/>
      <c r="D7" s="287" t="s">
        <v>144</v>
      </c>
      <c r="E7" s="287" t="s">
        <v>145</v>
      </c>
      <c r="F7" s="287" t="s">
        <v>146</v>
      </c>
      <c r="G7" s="287" t="s">
        <v>147</v>
      </c>
      <c r="H7" s="188" t="s">
        <v>148</v>
      </c>
      <c r="I7" s="416"/>
      <c r="J7" s="416"/>
    </row>
    <row r="8" spans="1:15" ht="27.9" customHeight="1">
      <c r="B8" s="438" t="s">
        <v>230</v>
      </c>
      <c r="C8" s="99" t="s">
        <v>17</v>
      </c>
      <c r="D8" s="62">
        <v>2</v>
      </c>
      <c r="E8" s="62">
        <v>8</v>
      </c>
      <c r="F8" s="62">
        <v>0</v>
      </c>
      <c r="G8" s="62">
        <v>2</v>
      </c>
      <c r="H8" s="62">
        <f t="shared" ref="H8:H22" si="0">SUM(D8:G8)</f>
        <v>12</v>
      </c>
      <c r="I8" s="71" t="s">
        <v>149</v>
      </c>
      <c r="J8" s="432" t="s">
        <v>232</v>
      </c>
    </row>
    <row r="9" spans="1:15" ht="27.9" customHeight="1">
      <c r="B9" s="439"/>
      <c r="C9" s="110" t="s">
        <v>10</v>
      </c>
      <c r="D9" s="60">
        <v>0</v>
      </c>
      <c r="E9" s="60">
        <v>1</v>
      </c>
      <c r="F9" s="60">
        <v>1</v>
      </c>
      <c r="G9" s="60">
        <v>0</v>
      </c>
      <c r="H9" s="60">
        <f t="shared" si="0"/>
        <v>2</v>
      </c>
      <c r="I9" s="69" t="s">
        <v>150</v>
      </c>
      <c r="J9" s="433"/>
    </row>
    <row r="10" spans="1:15" ht="27.9" customHeight="1">
      <c r="B10" s="440"/>
      <c r="C10" s="109" t="s">
        <v>55</v>
      </c>
      <c r="D10" s="105">
        <v>0</v>
      </c>
      <c r="E10" s="105">
        <v>1</v>
      </c>
      <c r="F10" s="105">
        <v>1</v>
      </c>
      <c r="G10" s="105">
        <v>2</v>
      </c>
      <c r="H10" s="105">
        <f t="shared" si="0"/>
        <v>4</v>
      </c>
      <c r="I10" s="69" t="s">
        <v>151</v>
      </c>
      <c r="J10" s="434"/>
    </row>
    <row r="11" spans="1:15" ht="27.9" customHeight="1">
      <c r="B11" s="441" t="s">
        <v>229</v>
      </c>
      <c r="C11" s="111" t="s">
        <v>3</v>
      </c>
      <c r="D11" s="62">
        <v>0</v>
      </c>
      <c r="E11" s="62">
        <v>2</v>
      </c>
      <c r="F11" s="62">
        <v>2</v>
      </c>
      <c r="G11" s="62">
        <v>0</v>
      </c>
      <c r="H11" s="62">
        <f t="shared" si="0"/>
        <v>4</v>
      </c>
      <c r="I11" s="71" t="s">
        <v>153</v>
      </c>
      <c r="J11" s="435" t="s">
        <v>231</v>
      </c>
    </row>
    <row r="12" spans="1:15" ht="27.9" customHeight="1">
      <c r="A12" s="54"/>
      <c r="B12" s="442"/>
      <c r="C12" s="110" t="s">
        <v>5</v>
      </c>
      <c r="D12" s="60">
        <v>1</v>
      </c>
      <c r="E12" s="60">
        <v>0</v>
      </c>
      <c r="F12" s="60">
        <v>1</v>
      </c>
      <c r="G12" s="60">
        <v>1</v>
      </c>
      <c r="H12" s="60">
        <f t="shared" si="0"/>
        <v>3</v>
      </c>
      <c r="I12" s="69" t="s">
        <v>154</v>
      </c>
      <c r="J12" s="436"/>
    </row>
    <row r="13" spans="1:15" s="52" customFormat="1" ht="27.9" customHeight="1">
      <c r="A13" s="54"/>
      <c r="B13" s="442"/>
      <c r="C13" s="112" t="s">
        <v>4</v>
      </c>
      <c r="D13" s="105">
        <v>0</v>
      </c>
      <c r="E13" s="105">
        <v>4</v>
      </c>
      <c r="F13" s="105">
        <v>0</v>
      </c>
      <c r="G13" s="105">
        <v>0</v>
      </c>
      <c r="H13" s="105">
        <f t="shared" si="0"/>
        <v>4</v>
      </c>
      <c r="I13" s="69" t="s">
        <v>155</v>
      </c>
      <c r="J13" s="437"/>
    </row>
    <row r="14" spans="1:15" ht="27.9" customHeight="1">
      <c r="A14" s="54"/>
      <c r="B14" s="443" t="s">
        <v>236</v>
      </c>
      <c r="C14" s="111" t="s">
        <v>8</v>
      </c>
      <c r="D14" s="62">
        <v>1</v>
      </c>
      <c r="E14" s="62">
        <v>4</v>
      </c>
      <c r="F14" s="62">
        <v>0</v>
      </c>
      <c r="G14" s="62">
        <v>0</v>
      </c>
      <c r="H14" s="62">
        <f t="shared" si="0"/>
        <v>5</v>
      </c>
      <c r="I14" s="71" t="s">
        <v>158</v>
      </c>
      <c r="J14" s="435" t="s">
        <v>234</v>
      </c>
    </row>
    <row r="15" spans="1:15" ht="27.9" customHeight="1">
      <c r="A15" s="54"/>
      <c r="B15" s="444"/>
      <c r="C15" s="110" t="s">
        <v>7</v>
      </c>
      <c r="D15" s="60">
        <v>0</v>
      </c>
      <c r="E15" s="60">
        <v>1</v>
      </c>
      <c r="F15" s="60">
        <v>1</v>
      </c>
      <c r="G15" s="60">
        <v>1</v>
      </c>
      <c r="H15" s="60">
        <f t="shared" si="0"/>
        <v>3</v>
      </c>
      <c r="I15" s="69" t="s">
        <v>159</v>
      </c>
      <c r="J15" s="436"/>
    </row>
    <row r="16" spans="1:15" ht="27.9" customHeight="1">
      <c r="B16" s="444"/>
      <c r="C16" s="110" t="s">
        <v>6</v>
      </c>
      <c r="D16" s="60">
        <v>0</v>
      </c>
      <c r="E16" s="60">
        <v>3</v>
      </c>
      <c r="F16" s="60">
        <v>1</v>
      </c>
      <c r="G16" s="60">
        <v>0</v>
      </c>
      <c r="H16" s="60">
        <f t="shared" si="0"/>
        <v>4</v>
      </c>
      <c r="I16" s="69" t="s">
        <v>160</v>
      </c>
      <c r="J16" s="436"/>
    </row>
    <row r="17" spans="2:13" ht="27.9" customHeight="1">
      <c r="B17" s="444"/>
      <c r="C17" s="112" t="s">
        <v>9</v>
      </c>
      <c r="D17" s="107">
        <v>0</v>
      </c>
      <c r="E17" s="107">
        <v>1</v>
      </c>
      <c r="F17" s="107">
        <v>0</v>
      </c>
      <c r="G17" s="107">
        <v>2</v>
      </c>
      <c r="H17" s="107">
        <f t="shared" si="0"/>
        <v>3</v>
      </c>
      <c r="I17" s="69" t="s">
        <v>161</v>
      </c>
      <c r="J17" s="436"/>
    </row>
    <row r="18" spans="2:13" ht="27.9" customHeight="1">
      <c r="B18" s="445"/>
      <c r="C18" s="112" t="s">
        <v>11</v>
      </c>
      <c r="D18" s="107">
        <v>1</v>
      </c>
      <c r="E18" s="107">
        <v>0</v>
      </c>
      <c r="F18" s="107">
        <v>0</v>
      </c>
      <c r="G18" s="107">
        <v>0</v>
      </c>
      <c r="H18" s="107">
        <f t="shared" si="0"/>
        <v>1</v>
      </c>
      <c r="I18" s="70" t="s">
        <v>162</v>
      </c>
      <c r="J18" s="437"/>
    </row>
    <row r="19" spans="2:13" ht="27.9" customHeight="1">
      <c r="B19" s="441" t="s">
        <v>235</v>
      </c>
      <c r="C19" s="111" t="s">
        <v>12</v>
      </c>
      <c r="D19" s="63">
        <v>2</v>
      </c>
      <c r="E19" s="63">
        <v>7</v>
      </c>
      <c r="F19" s="63">
        <v>0</v>
      </c>
      <c r="G19" s="63">
        <v>0</v>
      </c>
      <c r="H19" s="63">
        <f t="shared" si="0"/>
        <v>9</v>
      </c>
      <c r="I19" s="134" t="s">
        <v>165</v>
      </c>
      <c r="J19" s="435" t="s">
        <v>233</v>
      </c>
    </row>
    <row r="20" spans="2:13" ht="27.9" customHeight="1">
      <c r="B20" s="442"/>
      <c r="C20" s="110" t="s">
        <v>14</v>
      </c>
      <c r="D20" s="60">
        <v>1</v>
      </c>
      <c r="E20" s="60">
        <v>2</v>
      </c>
      <c r="F20" s="60">
        <v>0</v>
      </c>
      <c r="G20" s="60">
        <v>0</v>
      </c>
      <c r="H20" s="60">
        <f t="shared" si="0"/>
        <v>3</v>
      </c>
      <c r="I20" s="69" t="s">
        <v>164</v>
      </c>
      <c r="J20" s="436"/>
    </row>
    <row r="21" spans="2:13" ht="27.9" customHeight="1">
      <c r="B21" s="442"/>
      <c r="C21" s="112" t="s">
        <v>15</v>
      </c>
      <c r="D21" s="107">
        <v>0</v>
      </c>
      <c r="E21" s="107">
        <v>3</v>
      </c>
      <c r="F21" s="107">
        <v>0</v>
      </c>
      <c r="G21" s="107">
        <v>1</v>
      </c>
      <c r="H21" s="107">
        <f t="shared" si="0"/>
        <v>4</v>
      </c>
      <c r="I21" s="69" t="s">
        <v>166</v>
      </c>
      <c r="J21" s="436"/>
    </row>
    <row r="22" spans="2:13" ht="27.9" customHeight="1" thickBot="1">
      <c r="B22" s="442"/>
      <c r="C22" s="118" t="s">
        <v>13</v>
      </c>
      <c r="D22" s="104">
        <v>0</v>
      </c>
      <c r="E22" s="104">
        <v>2</v>
      </c>
      <c r="F22" s="104">
        <v>0</v>
      </c>
      <c r="G22" s="104">
        <v>0</v>
      </c>
      <c r="H22" s="104">
        <f t="shared" si="0"/>
        <v>2</v>
      </c>
      <c r="I22" s="168" t="s">
        <v>163</v>
      </c>
      <c r="J22" s="436"/>
    </row>
    <row r="23" spans="2:13" ht="27.9" customHeight="1" thickTop="1" thickBot="1">
      <c r="B23" s="451" t="s">
        <v>52</v>
      </c>
      <c r="C23" s="451"/>
      <c r="D23" s="106">
        <f>SUM(D8:D22)</f>
        <v>8</v>
      </c>
      <c r="E23" s="106">
        <f>SUM(E8:E22)</f>
        <v>39</v>
      </c>
      <c r="F23" s="106">
        <f>SUM(F8:F22)</f>
        <v>7</v>
      </c>
      <c r="G23" s="106">
        <f>SUM(G8:G22)</f>
        <v>9</v>
      </c>
      <c r="H23" s="106">
        <f>SUM(H8:H22)</f>
        <v>63</v>
      </c>
      <c r="I23" s="452" t="s">
        <v>167</v>
      </c>
      <c r="J23" s="452"/>
    </row>
    <row r="24" spans="2:13" ht="5.25" customHeight="1" thickTop="1">
      <c r="B24" s="431"/>
      <c r="C24" s="431"/>
      <c r="D24" s="431"/>
      <c r="E24" s="431"/>
      <c r="F24" s="431"/>
      <c r="G24" s="431"/>
      <c r="H24" s="431"/>
    </row>
    <row r="25" spans="2:13" ht="56.25" customHeight="1">
      <c r="B25" s="454" t="s">
        <v>282</v>
      </c>
      <c r="C25" s="454"/>
      <c r="D25" s="454"/>
      <c r="E25" s="454"/>
      <c r="F25" s="194"/>
      <c r="G25" s="453" t="s">
        <v>272</v>
      </c>
      <c r="H25" s="453"/>
      <c r="I25" s="453"/>
      <c r="J25" s="453"/>
    </row>
    <row r="26" spans="2:13" ht="8.25" customHeight="1">
      <c r="B26" s="126"/>
      <c r="C26" s="126"/>
      <c r="D26" s="126"/>
      <c r="E26" s="126"/>
      <c r="F26" s="126"/>
      <c r="G26" s="126"/>
      <c r="H26" s="126"/>
      <c r="I26" s="121"/>
    </row>
    <row r="27" spans="2:13" ht="34.5" customHeight="1">
      <c r="B27" s="386" t="s">
        <v>241</v>
      </c>
      <c r="C27" s="386"/>
      <c r="D27" s="386"/>
      <c r="E27" s="386"/>
      <c r="F27" s="387" t="s">
        <v>295</v>
      </c>
      <c r="G27" s="387"/>
      <c r="H27" s="387"/>
      <c r="I27" s="387"/>
      <c r="J27" s="387"/>
      <c r="K27" s="363" t="s">
        <v>295</v>
      </c>
      <c r="L27" s="363"/>
      <c r="M27" s="363"/>
    </row>
    <row r="28" spans="2:13" ht="12.75" customHeight="1">
      <c r="B28" s="139"/>
      <c r="C28" s="139"/>
      <c r="D28" s="139"/>
      <c r="E28" s="139"/>
      <c r="F28" s="139"/>
      <c r="G28" s="139"/>
      <c r="H28" s="139"/>
    </row>
    <row r="29" spans="2:13" ht="14.25" customHeight="1">
      <c r="B29" s="139"/>
      <c r="C29" s="139"/>
      <c r="D29" s="139"/>
      <c r="E29" s="139"/>
      <c r="F29" s="139"/>
      <c r="G29" s="139"/>
      <c r="H29" s="139"/>
    </row>
    <row r="30" spans="2:13" ht="9" customHeight="1">
      <c r="B30" s="139"/>
      <c r="C30" s="139"/>
      <c r="D30" s="139"/>
      <c r="E30" s="139"/>
      <c r="F30" s="139"/>
      <c r="G30" s="139"/>
      <c r="H30" s="139"/>
    </row>
    <row r="31" spans="2:13" ht="8.25" customHeight="1">
      <c r="D31" s="61"/>
      <c r="E31" s="61"/>
      <c r="F31" s="61"/>
      <c r="G31" s="61"/>
      <c r="H31" s="61"/>
    </row>
    <row r="32" spans="2:13" s="3" customFormat="1" ht="25.8" customHeight="1">
      <c r="B32" s="414" t="s">
        <v>265</v>
      </c>
      <c r="C32" s="414"/>
      <c r="D32" s="414"/>
      <c r="E32" s="414"/>
      <c r="F32" s="193">
        <v>17</v>
      </c>
      <c r="G32" s="390" t="s">
        <v>286</v>
      </c>
      <c r="H32" s="390"/>
      <c r="I32" s="390"/>
      <c r="J32" s="390"/>
    </row>
    <row r="33" spans="2:3">
      <c r="B33" s="56"/>
      <c r="C33" s="56"/>
    </row>
  </sheetData>
  <mergeCells count="26">
    <mergeCell ref="B19:B22"/>
    <mergeCell ref="B23:C23"/>
    <mergeCell ref="I23:J23"/>
    <mergeCell ref="J19:J22"/>
    <mergeCell ref="G32:J32"/>
    <mergeCell ref="B27:E27"/>
    <mergeCell ref="F27:J27"/>
    <mergeCell ref="G25:J25"/>
    <mergeCell ref="B25:E25"/>
    <mergeCell ref="B32:E32"/>
    <mergeCell ref="K1:O1"/>
    <mergeCell ref="D4:H4"/>
    <mergeCell ref="B24:H24"/>
    <mergeCell ref="B1:J1"/>
    <mergeCell ref="J8:J10"/>
    <mergeCell ref="J11:J13"/>
    <mergeCell ref="J14:J18"/>
    <mergeCell ref="B8:B10"/>
    <mergeCell ref="B11:B13"/>
    <mergeCell ref="B14:B18"/>
    <mergeCell ref="B2:J2"/>
    <mergeCell ref="J4:J7"/>
    <mergeCell ref="I4:I7"/>
    <mergeCell ref="D5:H5"/>
    <mergeCell ref="C4:C7"/>
    <mergeCell ref="B4:B7"/>
  </mergeCells>
  <printOptions horizontalCentered="1"/>
  <pageMargins left="0.30118110199999998" right="0.30118110199999998" top="0.59055118110236204" bottom="0.23622047244094499" header="0.511811023622047" footer="0.511811023622047"/>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S41"/>
  <sheetViews>
    <sheetView rightToLeft="1" view="pageBreakPreview" topLeftCell="H11" zoomScale="110" zoomScaleSheetLayoutView="110" workbookViewId="0">
      <selection activeCell="E45" sqref="E45"/>
    </sheetView>
  </sheetViews>
  <sheetFormatPr defaultRowHeight="13.2"/>
  <cols>
    <col min="1" max="1" width="3.109375" customWidth="1"/>
    <col min="2" max="2" width="14.33203125" style="2" customWidth="1"/>
    <col min="3" max="3" width="18.6640625" style="2" customWidth="1"/>
    <col min="4" max="4" width="23.77734375" style="2" customWidth="1"/>
    <col min="5" max="5" width="16" style="2" customWidth="1"/>
    <col min="6" max="6" width="25.21875" style="2" customWidth="1"/>
    <col min="7" max="7" width="1.109375" style="2" customWidth="1"/>
    <col min="8" max="8" width="12.88671875" style="2" customWidth="1"/>
    <col min="9" max="9" width="13.44140625" style="2" customWidth="1"/>
    <col min="10" max="10" width="15.5546875" style="2" customWidth="1"/>
    <col min="11" max="11" width="15.6640625" style="2" customWidth="1"/>
    <col min="12" max="12" width="16.33203125" style="2" customWidth="1"/>
    <col min="13" max="13" width="18.44140625" style="2" customWidth="1"/>
    <col min="14" max="14" width="10.77734375" customWidth="1"/>
  </cols>
  <sheetData>
    <row r="1" spans="1:19" ht="28.2" customHeight="1">
      <c r="B1" s="458" t="s">
        <v>248</v>
      </c>
      <c r="C1" s="458"/>
      <c r="D1" s="458"/>
      <c r="E1" s="458"/>
      <c r="F1" s="458"/>
      <c r="G1" s="49"/>
      <c r="H1" s="458" t="s">
        <v>248</v>
      </c>
      <c r="I1" s="458"/>
      <c r="J1" s="458"/>
      <c r="K1" s="458"/>
      <c r="L1" s="458"/>
      <c r="M1" s="458"/>
      <c r="N1" s="458"/>
      <c r="O1" s="49"/>
      <c r="P1" s="49"/>
      <c r="Q1" s="49"/>
      <c r="R1" s="49"/>
      <c r="S1" s="49"/>
    </row>
    <row r="2" spans="1:19" ht="30.6" customHeight="1">
      <c r="A2" s="461" t="s">
        <v>249</v>
      </c>
      <c r="B2" s="461"/>
      <c r="C2" s="461"/>
      <c r="D2" s="461"/>
      <c r="E2" s="461"/>
      <c r="F2" s="461"/>
      <c r="G2" s="461"/>
      <c r="H2" s="461" t="s">
        <v>249</v>
      </c>
      <c r="I2" s="461"/>
      <c r="J2" s="461"/>
      <c r="K2" s="461"/>
      <c r="L2" s="461"/>
      <c r="M2" s="461"/>
      <c r="N2" s="461"/>
    </row>
    <row r="3" spans="1:19" ht="16.8" customHeight="1" thickBot="1">
      <c r="B3" s="459" t="s">
        <v>72</v>
      </c>
      <c r="C3" s="459"/>
      <c r="D3" s="49"/>
      <c r="E3" s="49"/>
      <c r="F3" s="175"/>
      <c r="G3" s="175"/>
      <c r="H3" s="460"/>
      <c r="I3" s="460"/>
      <c r="J3" s="176"/>
      <c r="K3" s="175"/>
      <c r="L3" s="86"/>
      <c r="M3" s="86"/>
      <c r="N3" s="167" t="s">
        <v>174</v>
      </c>
    </row>
    <row r="4" spans="1:19" ht="25.2" customHeight="1" thickTop="1">
      <c r="B4" s="399" t="s">
        <v>82</v>
      </c>
      <c r="C4" s="399" t="s">
        <v>2</v>
      </c>
      <c r="D4" s="464" t="s">
        <v>228</v>
      </c>
      <c r="E4" s="464"/>
      <c r="F4" s="464"/>
      <c r="G4" s="464"/>
      <c r="H4" s="430" t="s">
        <v>78</v>
      </c>
      <c r="I4" s="430"/>
      <c r="J4" s="430"/>
      <c r="K4" s="430"/>
      <c r="L4" s="399" t="s">
        <v>224</v>
      </c>
      <c r="M4" s="415" t="s">
        <v>143</v>
      </c>
      <c r="N4" s="415" t="s">
        <v>168</v>
      </c>
    </row>
    <row r="5" spans="1:19" ht="22.2" customHeight="1">
      <c r="B5" s="466"/>
      <c r="C5" s="466"/>
      <c r="D5" s="462" t="s">
        <v>220</v>
      </c>
      <c r="E5" s="462"/>
      <c r="F5" s="462"/>
      <c r="G5" s="465"/>
      <c r="H5" s="463" t="s">
        <v>169</v>
      </c>
      <c r="I5" s="463"/>
      <c r="J5" s="463"/>
      <c r="K5" s="463"/>
      <c r="L5" s="466"/>
      <c r="M5" s="447"/>
      <c r="N5" s="447"/>
    </row>
    <row r="6" spans="1:19" ht="30.6" customHeight="1">
      <c r="B6" s="466"/>
      <c r="C6" s="466"/>
      <c r="D6" s="172" t="s">
        <v>210</v>
      </c>
      <c r="E6" s="172" t="s">
        <v>211</v>
      </c>
      <c r="F6" s="172" t="s">
        <v>217</v>
      </c>
      <c r="G6" s="465"/>
      <c r="H6" s="172" t="s">
        <v>67</v>
      </c>
      <c r="I6" s="172" t="s">
        <v>218</v>
      </c>
      <c r="J6" s="172" t="s">
        <v>219</v>
      </c>
      <c r="K6" s="172" t="s">
        <v>99</v>
      </c>
      <c r="L6" s="447" t="s">
        <v>222</v>
      </c>
      <c r="M6" s="447"/>
      <c r="N6" s="447"/>
    </row>
    <row r="7" spans="1:19" ht="42.6" customHeight="1">
      <c r="B7" s="400"/>
      <c r="C7" s="400"/>
      <c r="D7" s="173" t="s">
        <v>223</v>
      </c>
      <c r="E7" s="173" t="s">
        <v>212</v>
      </c>
      <c r="F7" s="173" t="s">
        <v>221</v>
      </c>
      <c r="G7" s="311"/>
      <c r="H7" s="173" t="s">
        <v>170</v>
      </c>
      <c r="I7" s="173" t="s">
        <v>171</v>
      </c>
      <c r="J7" s="173" t="s">
        <v>172</v>
      </c>
      <c r="K7" s="173" t="s">
        <v>173</v>
      </c>
      <c r="L7" s="416"/>
      <c r="M7" s="416"/>
      <c r="N7" s="416"/>
    </row>
    <row r="8" spans="1:19" ht="22.05" customHeight="1">
      <c r="B8" s="475" t="s">
        <v>83</v>
      </c>
      <c r="C8" s="326" t="s">
        <v>18</v>
      </c>
      <c r="D8" s="67">
        <v>8980202</v>
      </c>
      <c r="E8" s="67">
        <v>0</v>
      </c>
      <c r="F8" s="67">
        <f t="shared" ref="F8:F23" si="0">SUM(D8:E8)</f>
        <v>8980202</v>
      </c>
      <c r="G8" s="67"/>
      <c r="H8" s="67">
        <v>1532</v>
      </c>
      <c r="I8" s="67">
        <v>5222264</v>
      </c>
      <c r="J8" s="67">
        <f>H8+I8</f>
        <v>5223796</v>
      </c>
      <c r="K8" s="123">
        <f>J8/F8*100</f>
        <v>58.170139157226089</v>
      </c>
      <c r="L8" s="68">
        <f>F8-J8</f>
        <v>3756406</v>
      </c>
      <c r="M8" s="181" t="s">
        <v>175</v>
      </c>
      <c r="N8" s="482" t="s">
        <v>204</v>
      </c>
    </row>
    <row r="9" spans="1:19" ht="22.05" customHeight="1">
      <c r="B9" s="475"/>
      <c r="C9" s="53" t="s">
        <v>19</v>
      </c>
      <c r="D9" s="69">
        <v>16421833</v>
      </c>
      <c r="E9" s="69">
        <v>0</v>
      </c>
      <c r="F9" s="69">
        <f t="shared" si="0"/>
        <v>16421833</v>
      </c>
      <c r="G9" s="69"/>
      <c r="H9" s="69">
        <v>0</v>
      </c>
      <c r="I9" s="69">
        <v>9347012</v>
      </c>
      <c r="J9" s="69">
        <f>H9+I9</f>
        <v>9347012</v>
      </c>
      <c r="K9" s="132">
        <f t="shared" ref="K9:K33" si="1">J9/F9*100</f>
        <v>56.918201518673342</v>
      </c>
      <c r="L9" s="69">
        <f t="shared" ref="L9:L28" si="2">F9-J9</f>
        <v>7074821</v>
      </c>
      <c r="M9" s="182" t="s">
        <v>176</v>
      </c>
      <c r="N9" s="483"/>
    </row>
    <row r="10" spans="1:19" ht="22.05" customHeight="1">
      <c r="B10" s="475"/>
      <c r="C10" s="328" t="s">
        <v>20</v>
      </c>
      <c r="D10" s="67">
        <v>10724467</v>
      </c>
      <c r="E10" s="67">
        <v>0</v>
      </c>
      <c r="F10" s="67">
        <f t="shared" si="0"/>
        <v>10724467</v>
      </c>
      <c r="G10" s="67"/>
      <c r="H10" s="67">
        <v>10232</v>
      </c>
      <c r="I10" s="67">
        <v>6538998</v>
      </c>
      <c r="J10" s="67">
        <f>H10+I10</f>
        <v>6549230</v>
      </c>
      <c r="K10" s="124">
        <f t="shared" si="1"/>
        <v>61.068116485416013</v>
      </c>
      <c r="L10" s="67">
        <f t="shared" si="2"/>
        <v>4175237</v>
      </c>
      <c r="M10" s="197" t="s">
        <v>177</v>
      </c>
      <c r="N10" s="483"/>
    </row>
    <row r="11" spans="1:19" ht="22.05" customHeight="1">
      <c r="B11" s="475"/>
      <c r="C11" s="260" t="s">
        <v>65</v>
      </c>
      <c r="D11" s="201">
        <f>SUM(D8:D10)</f>
        <v>36126502</v>
      </c>
      <c r="E11" s="201">
        <f>SUM(E8:E10)</f>
        <v>0</v>
      </c>
      <c r="F11" s="201">
        <f t="shared" si="0"/>
        <v>36126502</v>
      </c>
      <c r="G11" s="201"/>
      <c r="H11" s="201">
        <f>SUM(H8:H10)</f>
        <v>11764</v>
      </c>
      <c r="I11" s="201">
        <f>SUM(I8:I10)</f>
        <v>21108274</v>
      </c>
      <c r="J11" s="201">
        <f>H11+I11</f>
        <v>21120038</v>
      </c>
      <c r="K11" s="269">
        <f t="shared" si="1"/>
        <v>58.461342313186037</v>
      </c>
      <c r="L11" s="201">
        <f>SUM(L8:L10)</f>
        <v>15006464</v>
      </c>
      <c r="M11" s="200" t="s">
        <v>178</v>
      </c>
      <c r="N11" s="484"/>
    </row>
    <row r="12" spans="1:19" ht="22.05" customHeight="1">
      <c r="B12" s="455" t="s">
        <v>84</v>
      </c>
      <c r="C12" s="326" t="s">
        <v>3</v>
      </c>
      <c r="D12" s="71">
        <v>10016928</v>
      </c>
      <c r="E12" s="71">
        <v>0</v>
      </c>
      <c r="F12" s="71">
        <f>SUM(D12:E12)</f>
        <v>10016928</v>
      </c>
      <c r="G12" s="71"/>
      <c r="H12" s="71">
        <v>7641</v>
      </c>
      <c r="I12" s="71">
        <v>4828220</v>
      </c>
      <c r="J12" s="71">
        <f>H12+I12</f>
        <v>4835861</v>
      </c>
      <c r="K12" s="330">
        <f t="shared" si="1"/>
        <v>48.276886885879584</v>
      </c>
      <c r="L12" s="71">
        <f t="shared" si="2"/>
        <v>5181067</v>
      </c>
      <c r="M12" s="178" t="s">
        <v>153</v>
      </c>
      <c r="N12" s="482" t="s">
        <v>205</v>
      </c>
    </row>
    <row r="13" spans="1:19" ht="22.05" customHeight="1">
      <c r="B13" s="456"/>
      <c r="C13" s="53" t="s">
        <v>5</v>
      </c>
      <c r="D13" s="69">
        <v>6899685</v>
      </c>
      <c r="E13" s="69">
        <v>0</v>
      </c>
      <c r="F13" s="69">
        <f t="shared" si="0"/>
        <v>6899685</v>
      </c>
      <c r="G13" s="69"/>
      <c r="H13" s="131">
        <v>2079</v>
      </c>
      <c r="I13" s="131">
        <v>4208258</v>
      </c>
      <c r="J13" s="69">
        <f t="shared" ref="J13:J20" si="3">H13+I13</f>
        <v>4210337</v>
      </c>
      <c r="K13" s="132">
        <f t="shared" si="1"/>
        <v>61.022162605974039</v>
      </c>
      <c r="L13" s="69">
        <f t="shared" si="2"/>
        <v>2689348</v>
      </c>
      <c r="M13" s="180" t="s">
        <v>179</v>
      </c>
      <c r="N13" s="483"/>
    </row>
    <row r="14" spans="1:19" ht="22.05" customHeight="1">
      <c r="A14" s="54"/>
      <c r="B14" s="457"/>
      <c r="C14" s="239" t="s">
        <v>4</v>
      </c>
      <c r="D14" s="257">
        <v>7111154</v>
      </c>
      <c r="E14" s="257">
        <v>0</v>
      </c>
      <c r="F14" s="257">
        <f t="shared" si="0"/>
        <v>7111154</v>
      </c>
      <c r="G14" s="257"/>
      <c r="H14" s="331">
        <v>1162</v>
      </c>
      <c r="I14" s="331">
        <v>3815590</v>
      </c>
      <c r="J14" s="257">
        <f t="shared" si="3"/>
        <v>3816752</v>
      </c>
      <c r="K14" s="270">
        <f t="shared" si="1"/>
        <v>53.672751286218798</v>
      </c>
      <c r="L14" s="257">
        <f t="shared" si="2"/>
        <v>3294402</v>
      </c>
      <c r="M14" s="177" t="s">
        <v>189</v>
      </c>
      <c r="N14" s="484"/>
    </row>
    <row r="15" spans="1:19" s="52" customFormat="1" ht="22.05" customHeight="1">
      <c r="A15" s="54"/>
      <c r="B15" s="444" t="s">
        <v>85</v>
      </c>
      <c r="C15" s="327" t="s">
        <v>10</v>
      </c>
      <c r="D15" s="67">
        <v>6459127</v>
      </c>
      <c r="E15" s="67">
        <v>0</v>
      </c>
      <c r="F15" s="67">
        <f t="shared" si="0"/>
        <v>6459127</v>
      </c>
      <c r="G15" s="67"/>
      <c r="H15" s="130">
        <v>0</v>
      </c>
      <c r="I15" s="130">
        <v>2653386</v>
      </c>
      <c r="J15" s="67">
        <f t="shared" si="3"/>
        <v>2653386</v>
      </c>
      <c r="K15" s="124">
        <f t="shared" si="1"/>
        <v>41.079638161627727</v>
      </c>
      <c r="L15" s="67">
        <f t="shared" si="2"/>
        <v>3805741</v>
      </c>
      <c r="M15" s="180" t="s">
        <v>150</v>
      </c>
      <c r="N15" s="469" t="s">
        <v>215</v>
      </c>
    </row>
    <row r="16" spans="1:19" ht="22.05" customHeight="1">
      <c r="A16" s="54"/>
      <c r="B16" s="444"/>
      <c r="C16" s="53" t="s">
        <v>11</v>
      </c>
      <c r="D16" s="69">
        <v>5164263</v>
      </c>
      <c r="E16" s="69">
        <v>0</v>
      </c>
      <c r="F16" s="69">
        <f t="shared" si="0"/>
        <v>5164263</v>
      </c>
      <c r="G16" s="69"/>
      <c r="H16" s="131">
        <v>0</v>
      </c>
      <c r="I16" s="131">
        <v>2807093</v>
      </c>
      <c r="J16" s="70">
        <f t="shared" si="3"/>
        <v>2807093</v>
      </c>
      <c r="K16" s="132">
        <f t="shared" si="1"/>
        <v>54.356120127886598</v>
      </c>
      <c r="L16" s="69">
        <f t="shared" si="2"/>
        <v>2357170</v>
      </c>
      <c r="M16" s="180" t="s">
        <v>162</v>
      </c>
      <c r="N16" s="470"/>
    </row>
    <row r="17" spans="1:14" ht="22.05" customHeight="1">
      <c r="A17" s="54"/>
      <c r="B17" s="444"/>
      <c r="C17" s="327" t="s">
        <v>303</v>
      </c>
      <c r="D17" s="70">
        <v>1616412</v>
      </c>
      <c r="E17" s="67">
        <v>0</v>
      </c>
      <c r="F17" s="67">
        <f t="shared" si="0"/>
        <v>1616412</v>
      </c>
      <c r="G17" s="67"/>
      <c r="H17" s="130">
        <v>0</v>
      </c>
      <c r="I17" s="130">
        <v>362634</v>
      </c>
      <c r="J17" s="70">
        <f t="shared" si="3"/>
        <v>362634</v>
      </c>
      <c r="K17" s="124">
        <f t="shared" si="1"/>
        <v>22.434503084609617</v>
      </c>
      <c r="L17" s="67">
        <f t="shared" si="2"/>
        <v>1253778</v>
      </c>
      <c r="M17" s="266" t="s">
        <v>304</v>
      </c>
      <c r="N17" s="470"/>
    </row>
    <row r="18" spans="1:14" ht="22.05" customHeight="1">
      <c r="B18" s="444"/>
      <c r="C18" s="260" t="s">
        <v>267</v>
      </c>
      <c r="D18" s="201">
        <f>SUM(D16:D17)</f>
        <v>6780675</v>
      </c>
      <c r="E18" s="201">
        <v>0</v>
      </c>
      <c r="F18" s="201">
        <f t="shared" si="0"/>
        <v>6780675</v>
      </c>
      <c r="G18" s="201">
        <v>712</v>
      </c>
      <c r="H18" s="332">
        <f>SUM(H16:H17)</f>
        <v>0</v>
      </c>
      <c r="I18" s="332">
        <f>SUM(I16:I17)</f>
        <v>3169727</v>
      </c>
      <c r="J18" s="201">
        <f>SUM(J16:J17)</f>
        <v>3169727</v>
      </c>
      <c r="K18" s="269">
        <f t="shared" si="1"/>
        <v>46.746481729326355</v>
      </c>
      <c r="L18" s="201">
        <f>SUM(L16:L17)</f>
        <v>3610948</v>
      </c>
      <c r="M18" s="200" t="s">
        <v>278</v>
      </c>
      <c r="N18" s="470"/>
    </row>
    <row r="19" spans="1:14" ht="22.05" customHeight="1">
      <c r="B19" s="444"/>
      <c r="C19" s="244" t="s">
        <v>263</v>
      </c>
      <c r="D19" s="68">
        <v>2675976</v>
      </c>
      <c r="E19" s="68">
        <v>0</v>
      </c>
      <c r="F19" s="68">
        <f t="shared" si="0"/>
        <v>2675976</v>
      </c>
      <c r="G19" s="68"/>
      <c r="H19" s="129">
        <v>0</v>
      </c>
      <c r="I19" s="129">
        <v>1417913</v>
      </c>
      <c r="J19" s="68">
        <f>H19+I19</f>
        <v>1417913</v>
      </c>
      <c r="K19" s="123">
        <f t="shared" si="1"/>
        <v>52.986760718332306</v>
      </c>
      <c r="L19" s="68">
        <f t="shared" si="2"/>
        <v>1258063</v>
      </c>
      <c r="M19" s="199" t="s">
        <v>151</v>
      </c>
      <c r="N19" s="470"/>
    </row>
    <row r="20" spans="1:14" ht="22.05" customHeight="1">
      <c r="B20" s="444"/>
      <c r="C20" s="116" t="s">
        <v>305</v>
      </c>
      <c r="D20" s="67">
        <v>2237867</v>
      </c>
      <c r="E20" s="67">
        <v>0</v>
      </c>
      <c r="F20" s="67">
        <f t="shared" si="0"/>
        <v>2237867</v>
      </c>
      <c r="G20" s="67"/>
      <c r="H20" s="130">
        <v>0</v>
      </c>
      <c r="I20" s="130">
        <v>918089</v>
      </c>
      <c r="J20" s="67">
        <f t="shared" si="3"/>
        <v>918089</v>
      </c>
      <c r="K20" s="124">
        <f t="shared" si="1"/>
        <v>41.025181567984156</v>
      </c>
      <c r="L20" s="67">
        <f t="shared" si="2"/>
        <v>1319778</v>
      </c>
      <c r="M20" s="266" t="s">
        <v>306</v>
      </c>
      <c r="N20" s="470"/>
    </row>
    <row r="21" spans="1:14" ht="22.05" customHeight="1">
      <c r="B21" s="445"/>
      <c r="C21" s="260" t="s">
        <v>266</v>
      </c>
      <c r="D21" s="201">
        <f>SUM(D19:D20)</f>
        <v>4913843</v>
      </c>
      <c r="E21" s="201">
        <v>0</v>
      </c>
      <c r="F21" s="201">
        <f t="shared" si="0"/>
        <v>4913843</v>
      </c>
      <c r="G21" s="201"/>
      <c r="H21" s="332">
        <f>SUM(H19:H20)</f>
        <v>0</v>
      </c>
      <c r="I21" s="332">
        <f>SUM(I19:I20)</f>
        <v>2336002</v>
      </c>
      <c r="J21" s="201">
        <f>SUM(J19:J20)</f>
        <v>2336002</v>
      </c>
      <c r="K21" s="269">
        <f t="shared" si="1"/>
        <v>47.53920709310411</v>
      </c>
      <c r="L21" s="201">
        <f>SUM(L19:L20)</f>
        <v>2577841</v>
      </c>
      <c r="M21" s="200" t="s">
        <v>279</v>
      </c>
      <c r="N21" s="471"/>
    </row>
    <row r="22" spans="1:14" ht="22.05" customHeight="1">
      <c r="B22" s="476" t="s">
        <v>227</v>
      </c>
      <c r="C22" s="327" t="s">
        <v>8</v>
      </c>
      <c r="D22" s="68">
        <v>7090252</v>
      </c>
      <c r="E22" s="68">
        <v>4</v>
      </c>
      <c r="F22" s="68">
        <f t="shared" si="0"/>
        <v>7090256</v>
      </c>
      <c r="G22" s="68"/>
      <c r="H22" s="129">
        <v>5378</v>
      </c>
      <c r="I22" s="129">
        <v>3673049</v>
      </c>
      <c r="J22" s="68">
        <f>H22+I22</f>
        <v>3678427</v>
      </c>
      <c r="K22" s="123">
        <f t="shared" si="1"/>
        <v>51.88003084796938</v>
      </c>
      <c r="L22" s="68">
        <f t="shared" si="2"/>
        <v>3411829</v>
      </c>
      <c r="M22" s="233" t="s">
        <v>180</v>
      </c>
      <c r="N22" s="472" t="s">
        <v>207</v>
      </c>
    </row>
    <row r="23" spans="1:14" ht="22.05" customHeight="1">
      <c r="B23" s="477"/>
      <c r="C23" s="116" t="s">
        <v>6</v>
      </c>
      <c r="D23" s="70">
        <v>6755680</v>
      </c>
      <c r="E23" s="70">
        <v>2</v>
      </c>
      <c r="F23" s="70">
        <f t="shared" si="0"/>
        <v>6755682</v>
      </c>
      <c r="G23" s="70"/>
      <c r="H23" s="333">
        <v>744</v>
      </c>
      <c r="I23" s="333">
        <v>2997311</v>
      </c>
      <c r="J23" s="70">
        <f t="shared" ref="J23:J31" si="4">SUM(H23:I23)</f>
        <v>2998055</v>
      </c>
      <c r="K23" s="133">
        <f t="shared" si="1"/>
        <v>44.378272985614181</v>
      </c>
      <c r="L23" s="70">
        <f t="shared" si="2"/>
        <v>3757627</v>
      </c>
      <c r="M23" s="236" t="s">
        <v>185</v>
      </c>
      <c r="N23" s="473"/>
    </row>
    <row r="24" spans="1:14" ht="22.05" customHeight="1">
      <c r="B24" s="477"/>
      <c r="C24" s="53" t="s">
        <v>7</v>
      </c>
      <c r="D24" s="69">
        <v>6698633</v>
      </c>
      <c r="E24" s="132">
        <v>11.5</v>
      </c>
      <c r="F24" s="69">
        <f>SUM(D24:E24)</f>
        <v>6698644.5</v>
      </c>
      <c r="G24" s="69"/>
      <c r="H24" s="69">
        <v>1043</v>
      </c>
      <c r="I24" s="69">
        <v>4578342</v>
      </c>
      <c r="J24" s="69">
        <f t="shared" si="4"/>
        <v>4579385</v>
      </c>
      <c r="K24" s="132">
        <f t="shared" si="1"/>
        <v>68.362860575747831</v>
      </c>
      <c r="L24" s="69">
        <f t="shared" si="2"/>
        <v>2119259.5</v>
      </c>
      <c r="M24" s="246" t="s">
        <v>184</v>
      </c>
      <c r="N24" s="473"/>
    </row>
    <row r="25" spans="1:14" ht="22.05" customHeight="1">
      <c r="B25" s="478"/>
      <c r="C25" s="239" t="s">
        <v>9</v>
      </c>
      <c r="D25" s="72">
        <v>4448845</v>
      </c>
      <c r="E25" s="72">
        <v>0</v>
      </c>
      <c r="F25" s="72">
        <f>SUM(D25:E25)</f>
        <v>4448845</v>
      </c>
      <c r="G25" s="72"/>
      <c r="H25" s="72">
        <v>2187</v>
      </c>
      <c r="I25" s="72">
        <v>2754399</v>
      </c>
      <c r="J25" s="72">
        <f t="shared" si="4"/>
        <v>2756586</v>
      </c>
      <c r="K25" s="125">
        <f t="shared" si="1"/>
        <v>61.96183503808291</v>
      </c>
      <c r="L25" s="72">
        <f t="shared" si="2"/>
        <v>1692259</v>
      </c>
      <c r="M25" s="241" t="s">
        <v>183</v>
      </c>
      <c r="N25" s="474"/>
    </row>
    <row r="26" spans="1:14" ht="22.05" customHeight="1">
      <c r="B26" s="455" t="s">
        <v>86</v>
      </c>
      <c r="C26" s="327" t="s">
        <v>13</v>
      </c>
      <c r="D26" s="68">
        <v>3360504</v>
      </c>
      <c r="E26" s="68">
        <v>0</v>
      </c>
      <c r="F26" s="68">
        <f>SUM(D26:E26)</f>
        <v>3360504</v>
      </c>
      <c r="G26" s="68"/>
      <c r="H26" s="68">
        <v>6693</v>
      </c>
      <c r="I26" s="68">
        <v>1703522</v>
      </c>
      <c r="J26" s="68">
        <f t="shared" si="4"/>
        <v>1710215</v>
      </c>
      <c r="K26" s="123">
        <f t="shared" si="1"/>
        <v>50.891622209049594</v>
      </c>
      <c r="L26" s="68">
        <f t="shared" si="2"/>
        <v>1650289</v>
      </c>
      <c r="M26" s="350" t="s">
        <v>163</v>
      </c>
      <c r="N26" s="467" t="s">
        <v>157</v>
      </c>
    </row>
    <row r="27" spans="1:14" ht="22.05" customHeight="1">
      <c r="B27" s="456"/>
      <c r="C27" s="229" t="s">
        <v>14</v>
      </c>
      <c r="D27" s="69">
        <v>5348189</v>
      </c>
      <c r="E27" s="69">
        <v>0</v>
      </c>
      <c r="F27" s="69">
        <f>SUM(D27:E27)</f>
        <v>5348189</v>
      </c>
      <c r="G27" s="69"/>
      <c r="H27" s="69">
        <v>12141</v>
      </c>
      <c r="I27" s="69">
        <v>2847604</v>
      </c>
      <c r="J27" s="69">
        <f t="shared" si="4"/>
        <v>2859745</v>
      </c>
      <c r="K27" s="132">
        <f t="shared" si="1"/>
        <v>53.471277847510621</v>
      </c>
      <c r="L27" s="69">
        <f t="shared" si="2"/>
        <v>2488444</v>
      </c>
      <c r="M27" s="179" t="s">
        <v>186</v>
      </c>
      <c r="N27" s="468"/>
    </row>
    <row r="28" spans="1:14" ht="22.05" customHeight="1">
      <c r="B28" s="456"/>
      <c r="C28" s="321" t="s">
        <v>262</v>
      </c>
      <c r="D28" s="70">
        <v>3219455</v>
      </c>
      <c r="E28" s="70">
        <v>0</v>
      </c>
      <c r="F28" s="70">
        <f>SUM(D28:E28)</f>
        <v>3219455</v>
      </c>
      <c r="G28" s="70"/>
      <c r="H28" s="70">
        <v>6839</v>
      </c>
      <c r="I28" s="70">
        <v>1723265</v>
      </c>
      <c r="J28" s="70">
        <f t="shared" si="4"/>
        <v>1730104</v>
      </c>
      <c r="K28" s="133">
        <f t="shared" si="1"/>
        <v>53.739033469950655</v>
      </c>
      <c r="L28" s="70">
        <f t="shared" si="2"/>
        <v>1489351</v>
      </c>
      <c r="M28" s="368" t="s">
        <v>307</v>
      </c>
      <c r="N28" s="468"/>
    </row>
    <row r="29" spans="1:14" ht="22.05" customHeight="1">
      <c r="B29" s="456"/>
      <c r="C29" s="260" t="s">
        <v>269</v>
      </c>
      <c r="D29" s="201">
        <f>SUM(D27:D28)</f>
        <v>8567644</v>
      </c>
      <c r="E29" s="201">
        <f>SUM(E27:E28)</f>
        <v>0</v>
      </c>
      <c r="F29" s="201">
        <f>SUM(F27:F28)</f>
        <v>8567644</v>
      </c>
      <c r="G29" s="201"/>
      <c r="H29" s="201">
        <f>SUM(H27:H28)</f>
        <v>18980</v>
      </c>
      <c r="I29" s="201">
        <f>SUM(I27:I28)</f>
        <v>4570869</v>
      </c>
      <c r="J29" s="201">
        <f t="shared" si="4"/>
        <v>4589849</v>
      </c>
      <c r="K29" s="269">
        <f t="shared" si="1"/>
        <v>53.571892109429385</v>
      </c>
      <c r="L29" s="201">
        <f>SUM(L27:L28)</f>
        <v>3977795</v>
      </c>
      <c r="M29" s="200" t="s">
        <v>280</v>
      </c>
      <c r="N29" s="468"/>
    </row>
    <row r="30" spans="1:14" ht="22.05" customHeight="1">
      <c r="B30" s="456"/>
      <c r="C30" s="322" t="s">
        <v>12</v>
      </c>
      <c r="D30" s="67">
        <v>10287636</v>
      </c>
      <c r="E30" s="67">
        <v>0</v>
      </c>
      <c r="F30" s="67">
        <f>SUM(D30:E30)</f>
        <v>10287636</v>
      </c>
      <c r="G30" s="67"/>
      <c r="H30" s="67">
        <v>24710</v>
      </c>
      <c r="I30" s="67">
        <v>5160862</v>
      </c>
      <c r="J30" s="67">
        <f t="shared" si="4"/>
        <v>5185572</v>
      </c>
      <c r="K30" s="123">
        <f t="shared" si="1"/>
        <v>50.405865837399375</v>
      </c>
      <c r="L30" s="68">
        <f>F30-J30</f>
        <v>5102064</v>
      </c>
      <c r="M30" s="179" t="s">
        <v>165</v>
      </c>
      <c r="N30" s="468"/>
    </row>
    <row r="31" spans="1:14" ht="22.05" customHeight="1">
      <c r="B31" s="456"/>
      <c r="C31" s="321" t="s">
        <v>264</v>
      </c>
      <c r="D31" s="70">
        <v>10163779</v>
      </c>
      <c r="E31" s="70">
        <v>0</v>
      </c>
      <c r="F31" s="70">
        <f>SUM(D31:E31)</f>
        <v>10163779</v>
      </c>
      <c r="G31" s="70"/>
      <c r="H31" s="70">
        <v>32208</v>
      </c>
      <c r="I31" s="70">
        <v>6281488</v>
      </c>
      <c r="J31" s="70">
        <f t="shared" si="4"/>
        <v>6313696</v>
      </c>
      <c r="K31" s="133">
        <f t="shared" si="1"/>
        <v>62.119571863969099</v>
      </c>
      <c r="L31" s="70">
        <v>3850083</v>
      </c>
      <c r="M31" s="368" t="s">
        <v>308</v>
      </c>
      <c r="N31" s="468"/>
    </row>
    <row r="32" spans="1:14" ht="22.05" customHeight="1">
      <c r="B32" s="456"/>
      <c r="C32" s="260" t="s">
        <v>270</v>
      </c>
      <c r="D32" s="201">
        <f>SUM(D30:D31)</f>
        <v>20451415</v>
      </c>
      <c r="E32" s="201">
        <f>SUM(E30:E31)</f>
        <v>0</v>
      </c>
      <c r="F32" s="201">
        <f>SUM(F30:F31)</f>
        <v>20451415</v>
      </c>
      <c r="G32" s="201"/>
      <c r="H32" s="201">
        <f>SUM(H30:H31)</f>
        <v>56918</v>
      </c>
      <c r="I32" s="201">
        <f>SUM(I30:I31)</f>
        <v>11442350</v>
      </c>
      <c r="J32" s="201">
        <f>SUM(J30:J31)</f>
        <v>11499268</v>
      </c>
      <c r="K32" s="269">
        <f t="shared" si="1"/>
        <v>56.227248823614403</v>
      </c>
      <c r="L32" s="201">
        <f>SUM(L30:L31)</f>
        <v>8952147</v>
      </c>
      <c r="M32" s="200" t="s">
        <v>281</v>
      </c>
      <c r="N32" s="468"/>
    </row>
    <row r="33" spans="2:15" ht="22.05" customHeight="1" thickBot="1">
      <c r="B33" s="479"/>
      <c r="C33" s="244" t="s">
        <v>15</v>
      </c>
      <c r="D33" s="67">
        <v>5680696</v>
      </c>
      <c r="E33" s="67">
        <v>0</v>
      </c>
      <c r="F33" s="67">
        <f>SUM(D33:E33)</f>
        <v>5680696</v>
      </c>
      <c r="G33" s="67"/>
      <c r="H33" s="67">
        <v>32893</v>
      </c>
      <c r="I33" s="67">
        <v>3444495</v>
      </c>
      <c r="J33" s="67">
        <f>SUM(H33:I33)</f>
        <v>3477388</v>
      </c>
      <c r="K33" s="124">
        <f t="shared" si="1"/>
        <v>61.214118833326062</v>
      </c>
      <c r="L33" s="67">
        <f>F33-J33</f>
        <v>2203308</v>
      </c>
      <c r="M33" s="179" t="s">
        <v>187</v>
      </c>
      <c r="N33" s="468"/>
    </row>
    <row r="34" spans="2:15" s="3" customFormat="1" ht="22.05" customHeight="1" thickTop="1" thickBot="1">
      <c r="B34" s="451" t="s">
        <v>52</v>
      </c>
      <c r="C34" s="451"/>
      <c r="D34" s="353">
        <f>D11+D12+D13+D14+D15+D18+D21+D22+D23+D24+D25+D26+D29+D32+D33</f>
        <v>141361583</v>
      </c>
      <c r="E34" s="352">
        <f>E22+E23+E24</f>
        <v>17.5</v>
      </c>
      <c r="F34" s="353">
        <f>D34+E34</f>
        <v>141361600.5</v>
      </c>
      <c r="G34" s="353">
        <f>G11+G12+G13+G14+G15+G18+G21+G22+G23+G24+G25+G26+G29+G32+G33</f>
        <v>712</v>
      </c>
      <c r="H34" s="353">
        <f>H11+H12+H13+H14+H15+H18+H21+H22+H23+H24+H25+H26+H29+H32+H33</f>
        <v>147482</v>
      </c>
      <c r="I34" s="353">
        <f>I11+I12+I13+I14+I15+I18+I21+I22+I23+I24+I25+I26+I29+I32+I33</f>
        <v>77283794</v>
      </c>
      <c r="J34" s="353">
        <f>SUM(H34:I34)</f>
        <v>77431276</v>
      </c>
      <c r="K34" s="354">
        <f>J34/F34*100</f>
        <v>54.775324929912628</v>
      </c>
      <c r="L34" s="351">
        <f>L11+L12+L13+L14+L15+L18+L21+L22+L23+L24+L25+L26+L29+L32+L33</f>
        <v>63930324.5</v>
      </c>
      <c r="M34" s="485" t="s">
        <v>123</v>
      </c>
      <c r="N34" s="485"/>
    </row>
    <row r="35" spans="2:15" ht="3.6" customHeight="1" thickTop="1">
      <c r="B35" s="33"/>
      <c r="C35" s="33"/>
      <c r="D35" s="90"/>
      <c r="E35" s="90"/>
      <c r="F35" s="90"/>
      <c r="G35" s="90"/>
      <c r="H35" s="90"/>
      <c r="I35" s="90"/>
      <c r="J35" s="90"/>
      <c r="K35" s="90"/>
      <c r="L35" s="90"/>
      <c r="M35" s="90"/>
    </row>
    <row r="36" spans="2:15" s="349" customFormat="1" ht="27.6" customHeight="1">
      <c r="B36" s="454" t="s">
        <v>225</v>
      </c>
      <c r="C36" s="454"/>
      <c r="D36" s="454"/>
      <c r="E36" s="454"/>
      <c r="F36" s="454"/>
      <c r="G36" s="194"/>
      <c r="H36" s="194"/>
      <c r="I36" s="480" t="s">
        <v>213</v>
      </c>
      <c r="J36" s="481"/>
      <c r="K36" s="481"/>
      <c r="L36" s="481"/>
      <c r="M36" s="481"/>
      <c r="N36" s="481"/>
    </row>
    <row r="37" spans="2:15" ht="9" customHeight="1">
      <c r="B37" s="325"/>
      <c r="C37" s="325"/>
      <c r="D37" s="454"/>
      <c r="E37" s="454"/>
      <c r="F37" s="454"/>
      <c r="G37" s="454"/>
      <c r="H37" s="454"/>
      <c r="I37" s="122"/>
      <c r="J37" s="122"/>
      <c r="K37" s="122"/>
      <c r="L37" s="122"/>
      <c r="M37" s="122"/>
      <c r="N37" s="183"/>
    </row>
    <row r="38" spans="2:15" ht="21" customHeight="1">
      <c r="B38" s="386" t="s">
        <v>241</v>
      </c>
      <c r="C38" s="386"/>
      <c r="D38" s="386"/>
      <c r="E38" s="386"/>
      <c r="F38" s="386"/>
      <c r="G38" s="122"/>
      <c r="H38" s="122"/>
      <c r="I38" s="387" t="s">
        <v>295</v>
      </c>
      <c r="J38" s="387"/>
      <c r="K38" s="387"/>
      <c r="L38" s="387"/>
      <c r="M38" s="387"/>
      <c r="N38" s="387"/>
      <c r="O38" s="363"/>
    </row>
    <row r="39" spans="2:15" ht="21.6" customHeight="1">
      <c r="B39"/>
      <c r="C39"/>
      <c r="D39" s="389"/>
      <c r="E39" s="389"/>
      <c r="F39" s="389"/>
      <c r="G39" s="389"/>
      <c r="H39" s="389"/>
    </row>
    <row r="40" spans="2:15" ht="17.399999999999999" customHeight="1">
      <c r="B40" s="486"/>
      <c r="C40" s="486"/>
      <c r="E40" s="355"/>
      <c r="F40" s="355"/>
      <c r="G40" s="355"/>
      <c r="H40" s="355"/>
      <c r="I40" s="355"/>
    </row>
    <row r="41" spans="2:15" ht="20.399999999999999" customHeight="1">
      <c r="B41" s="385" t="s">
        <v>265</v>
      </c>
      <c r="C41" s="385"/>
      <c r="D41" s="385"/>
      <c r="E41" s="356">
        <v>18</v>
      </c>
      <c r="F41" s="357"/>
      <c r="G41" s="357"/>
      <c r="H41" s="357"/>
      <c r="I41" s="356">
        <v>19</v>
      </c>
      <c r="J41" s="360"/>
      <c r="K41" s="390" t="s">
        <v>286</v>
      </c>
      <c r="L41" s="390"/>
      <c r="M41" s="390"/>
      <c r="N41" s="390"/>
    </row>
  </sheetData>
  <mergeCells count="38">
    <mergeCell ref="K41:N41"/>
    <mergeCell ref="B41:D41"/>
    <mergeCell ref="B4:B7"/>
    <mergeCell ref="C4:C7"/>
    <mergeCell ref="B8:B11"/>
    <mergeCell ref="B15:B21"/>
    <mergeCell ref="B22:B25"/>
    <mergeCell ref="B26:B33"/>
    <mergeCell ref="B34:C34"/>
    <mergeCell ref="I36:N36"/>
    <mergeCell ref="I38:N38"/>
    <mergeCell ref="L6:L7"/>
    <mergeCell ref="N8:N11"/>
    <mergeCell ref="N12:N14"/>
    <mergeCell ref="M34:N34"/>
    <mergeCell ref="B40:C40"/>
    <mergeCell ref="D37:H37"/>
    <mergeCell ref="D39:H39"/>
    <mergeCell ref="N26:N33"/>
    <mergeCell ref="N15:N21"/>
    <mergeCell ref="N22:N25"/>
    <mergeCell ref="B38:F38"/>
    <mergeCell ref="B36:F36"/>
    <mergeCell ref="B12:B14"/>
    <mergeCell ref="B1:F1"/>
    <mergeCell ref="B3:C3"/>
    <mergeCell ref="H3:I3"/>
    <mergeCell ref="M4:M7"/>
    <mergeCell ref="H1:N1"/>
    <mergeCell ref="H2:N2"/>
    <mergeCell ref="A2:G2"/>
    <mergeCell ref="N4:N7"/>
    <mergeCell ref="D5:F5"/>
    <mergeCell ref="H5:K5"/>
    <mergeCell ref="G4:G6"/>
    <mergeCell ref="H4:K4"/>
    <mergeCell ref="L4:L5"/>
    <mergeCell ref="D4:F4"/>
  </mergeCells>
  <printOptions horizontalCentered="1"/>
  <pageMargins left="0.201181102" right="0.45100000000000001" top="0.34055118099999998" bottom="0" header="0.511811023622047" footer="0.511811023622047"/>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45"/>
  <sheetViews>
    <sheetView rightToLeft="1" view="pageBreakPreview" topLeftCell="A22" zoomScale="120" zoomScaleSheetLayoutView="120" workbookViewId="0">
      <selection activeCell="J34" sqref="J34"/>
    </sheetView>
  </sheetViews>
  <sheetFormatPr defaultRowHeight="13.2"/>
  <cols>
    <col min="1" max="1" width="2.33203125" customWidth="1"/>
    <col min="2" max="2" width="11.109375" style="2" customWidth="1"/>
    <col min="3" max="3" width="14.6640625" style="2" customWidth="1"/>
    <col min="4" max="4" width="15.44140625" style="2" customWidth="1"/>
    <col min="5" max="5" width="11.6640625" style="2" customWidth="1"/>
    <col min="6" max="6" width="7" style="2" customWidth="1"/>
    <col min="7" max="7" width="10.109375" style="2" customWidth="1"/>
    <col min="8" max="8" width="6.33203125" style="2" customWidth="1"/>
    <col min="9" max="9" width="11.44140625" style="2" customWidth="1"/>
    <col min="10" max="10" width="7.44140625" style="2" customWidth="1"/>
    <col min="11" max="11" width="12" style="2" customWidth="1"/>
    <col min="12" max="12" width="7.33203125" style="2" customWidth="1"/>
    <col min="13" max="13" width="12.109375" style="2" customWidth="1"/>
    <col min="14" max="14" width="6.33203125" style="2" customWidth="1"/>
    <col min="15" max="15" width="10.109375" style="2" customWidth="1"/>
    <col min="16" max="16" width="6" style="2" customWidth="1"/>
    <col min="17" max="17" width="20.44140625" style="2" customWidth="1"/>
    <col min="18" max="18" width="19.44140625" style="2" customWidth="1"/>
    <col min="19" max="19" width="11.6640625" style="73" customWidth="1"/>
    <col min="20" max="21" width="9.109375" style="74"/>
  </cols>
  <sheetData>
    <row r="1" spans="2:21" ht="30.75" customHeight="1">
      <c r="B1" s="458" t="s">
        <v>252</v>
      </c>
      <c r="C1" s="458"/>
      <c r="D1" s="458"/>
      <c r="E1" s="458"/>
      <c r="F1" s="458"/>
      <c r="G1" s="458"/>
      <c r="H1" s="458"/>
      <c r="I1" s="458"/>
      <c r="J1" s="458"/>
      <c r="K1" s="458" t="s">
        <v>252</v>
      </c>
      <c r="L1" s="458"/>
      <c r="M1" s="458"/>
      <c r="N1" s="458"/>
      <c r="O1" s="458"/>
      <c r="P1" s="458"/>
      <c r="Q1" s="458"/>
      <c r="R1" s="458"/>
      <c r="S1" s="151"/>
    </row>
    <row r="2" spans="2:21" ht="35.25" customHeight="1">
      <c r="B2" s="501" t="s">
        <v>253</v>
      </c>
      <c r="C2" s="502"/>
      <c r="D2" s="502"/>
      <c r="E2" s="502"/>
      <c r="F2" s="502"/>
      <c r="G2" s="502"/>
      <c r="H2" s="502"/>
      <c r="I2" s="502"/>
      <c r="J2" s="502"/>
      <c r="K2" s="501" t="s">
        <v>253</v>
      </c>
      <c r="L2" s="503"/>
      <c r="M2" s="503"/>
      <c r="N2" s="503"/>
      <c r="O2" s="503"/>
      <c r="P2" s="503"/>
      <c r="Q2" s="503"/>
      <c r="R2" s="503"/>
    </row>
    <row r="3" spans="2:21" ht="17.399999999999999" customHeight="1" thickBot="1">
      <c r="B3" s="495" t="s">
        <v>73</v>
      </c>
      <c r="C3" s="495"/>
      <c r="D3" s="49"/>
      <c r="E3" s="49"/>
      <c r="F3" s="49"/>
      <c r="G3" s="49"/>
      <c r="H3" s="49"/>
      <c r="I3" s="496"/>
      <c r="J3" s="496"/>
      <c r="K3" s="504"/>
      <c r="L3" s="505"/>
      <c r="M3" s="49"/>
      <c r="N3" s="49"/>
      <c r="O3" s="49"/>
      <c r="P3" s="49"/>
      <c r="Q3" s="49"/>
      <c r="R3" s="187" t="s">
        <v>188</v>
      </c>
    </row>
    <row r="4" spans="2:21" ht="22.8" customHeight="1" thickTop="1">
      <c r="B4" s="399" t="s">
        <v>82</v>
      </c>
      <c r="C4" s="399" t="s">
        <v>2</v>
      </c>
      <c r="D4" s="399" t="s">
        <v>76</v>
      </c>
      <c r="E4" s="430" t="s">
        <v>77</v>
      </c>
      <c r="F4" s="430"/>
      <c r="G4" s="430"/>
      <c r="H4" s="430"/>
      <c r="I4" s="430"/>
      <c r="J4" s="430"/>
      <c r="K4" s="430" t="s">
        <v>77</v>
      </c>
      <c r="L4" s="430"/>
      <c r="M4" s="430"/>
      <c r="N4" s="430"/>
      <c r="O4" s="430"/>
      <c r="P4" s="430"/>
      <c r="Q4" s="415" t="s">
        <v>143</v>
      </c>
      <c r="R4" s="415" t="s">
        <v>142</v>
      </c>
    </row>
    <row r="5" spans="2:21" ht="19.2" customHeight="1">
      <c r="B5" s="466"/>
      <c r="C5" s="466"/>
      <c r="D5" s="466"/>
      <c r="E5" s="506" t="s">
        <v>197</v>
      </c>
      <c r="F5" s="506"/>
      <c r="G5" s="506"/>
      <c r="H5" s="506"/>
      <c r="I5" s="506"/>
      <c r="J5" s="506"/>
      <c r="K5" s="506" t="s">
        <v>197</v>
      </c>
      <c r="L5" s="506"/>
      <c r="M5" s="506"/>
      <c r="N5" s="506"/>
      <c r="O5" s="506"/>
      <c r="P5" s="506"/>
      <c r="Q5" s="447"/>
      <c r="R5" s="447"/>
      <c r="S5" s="494" t="s">
        <v>57</v>
      </c>
      <c r="T5" s="319"/>
      <c r="U5" s="499" t="s">
        <v>56</v>
      </c>
    </row>
    <row r="6" spans="2:21" ht="18.75" customHeight="1">
      <c r="B6" s="466"/>
      <c r="C6" s="466"/>
      <c r="D6" s="466"/>
      <c r="E6" s="146" t="s">
        <v>49</v>
      </c>
      <c r="F6" s="490" t="s">
        <v>21</v>
      </c>
      <c r="G6" s="172" t="s">
        <v>50</v>
      </c>
      <c r="H6" s="490" t="s">
        <v>21</v>
      </c>
      <c r="I6" s="172" t="s">
        <v>95</v>
      </c>
      <c r="J6" s="490" t="s">
        <v>21</v>
      </c>
      <c r="K6" s="146" t="s">
        <v>51</v>
      </c>
      <c r="L6" s="490" t="s">
        <v>21</v>
      </c>
      <c r="M6" s="146" t="s">
        <v>96</v>
      </c>
      <c r="N6" s="490" t="s">
        <v>21</v>
      </c>
      <c r="O6" s="146" t="s">
        <v>74</v>
      </c>
      <c r="P6" s="490" t="s">
        <v>21</v>
      </c>
      <c r="Q6" s="447"/>
      <c r="R6" s="447" t="s">
        <v>142</v>
      </c>
      <c r="S6" s="494"/>
      <c r="T6" s="487"/>
      <c r="U6" s="499"/>
    </row>
    <row r="7" spans="2:21" ht="44.4" customHeight="1">
      <c r="B7" s="400"/>
      <c r="C7" s="400"/>
      <c r="D7" s="170" t="s">
        <v>196</v>
      </c>
      <c r="E7" s="188" t="s">
        <v>198</v>
      </c>
      <c r="F7" s="491"/>
      <c r="G7" s="188" t="s">
        <v>199</v>
      </c>
      <c r="H7" s="491"/>
      <c r="I7" s="188" t="s">
        <v>202</v>
      </c>
      <c r="J7" s="491"/>
      <c r="K7" s="188" t="s">
        <v>200</v>
      </c>
      <c r="L7" s="491"/>
      <c r="M7" s="188" t="s">
        <v>201</v>
      </c>
      <c r="N7" s="491"/>
      <c r="O7" s="188" t="s">
        <v>203</v>
      </c>
      <c r="P7" s="491"/>
      <c r="Q7" s="416"/>
      <c r="R7" s="416"/>
      <c r="S7" s="494"/>
      <c r="T7" s="487"/>
      <c r="U7" s="499"/>
    </row>
    <row r="8" spans="2:21" ht="22.05" customHeight="1">
      <c r="B8" s="475" t="s">
        <v>83</v>
      </c>
      <c r="C8" s="247" t="s">
        <v>18</v>
      </c>
      <c r="D8" s="71">
        <v>3756406</v>
      </c>
      <c r="E8" s="71">
        <v>2287911</v>
      </c>
      <c r="F8" s="252">
        <f t="shared" ref="F8:F36" si="0">E8/D8*100</f>
        <v>60.906914747766884</v>
      </c>
      <c r="G8" s="71">
        <v>682527</v>
      </c>
      <c r="H8" s="252">
        <f t="shared" ref="H8:H36" si="1">G8/D8*100</f>
        <v>18.169681339024589</v>
      </c>
      <c r="I8" s="71">
        <v>251839</v>
      </c>
      <c r="J8" s="252">
        <f t="shared" ref="J8:J36" si="2">I8/D8*100</f>
        <v>6.7042540130113739</v>
      </c>
      <c r="K8" s="71">
        <v>313159</v>
      </c>
      <c r="L8" s="252">
        <f t="shared" ref="L8:L36" si="3">K8/D8*100</f>
        <v>8.3366654190202016</v>
      </c>
      <c r="M8" s="71">
        <v>16160</v>
      </c>
      <c r="N8" s="252">
        <f t="shared" ref="N8:N36" si="4">M8/D8*100</f>
        <v>0.43019843967877808</v>
      </c>
      <c r="O8" s="71">
        <v>204810</v>
      </c>
      <c r="P8" s="252">
        <f t="shared" ref="P8:P36" si="5">O8/D8*100</f>
        <v>5.4522860414981773</v>
      </c>
      <c r="Q8" s="253" t="s">
        <v>175</v>
      </c>
      <c r="R8" s="497" t="s">
        <v>149</v>
      </c>
      <c r="S8" s="218">
        <f>E8+G8+I8+K8+M8+O8</f>
        <v>3756406</v>
      </c>
      <c r="T8" s="135">
        <f>D8-S8</f>
        <v>0</v>
      </c>
      <c r="U8" s="76">
        <f t="shared" ref="U8:U35" si="6">F8+H8+J8+L8+N8+P8</f>
        <v>100.00000000000001</v>
      </c>
    </row>
    <row r="9" spans="2:21" ht="22.05" customHeight="1">
      <c r="B9" s="475"/>
      <c r="C9" s="53" t="s">
        <v>19</v>
      </c>
      <c r="D9" s="69">
        <v>7074821</v>
      </c>
      <c r="E9" s="69">
        <v>3879029</v>
      </c>
      <c r="F9" s="254">
        <f t="shared" si="0"/>
        <v>54.828652201942639</v>
      </c>
      <c r="G9" s="69">
        <v>975196</v>
      </c>
      <c r="H9" s="254">
        <f t="shared" si="1"/>
        <v>13.784037786963092</v>
      </c>
      <c r="I9" s="69">
        <v>589983</v>
      </c>
      <c r="J9" s="254">
        <f t="shared" si="2"/>
        <v>8.3391933166931018</v>
      </c>
      <c r="K9" s="69">
        <v>1281646</v>
      </c>
      <c r="L9" s="254">
        <f t="shared" si="3"/>
        <v>18.115596140170894</v>
      </c>
      <c r="M9" s="69">
        <v>33479</v>
      </c>
      <c r="N9" s="254">
        <f t="shared" si="4"/>
        <v>0.47321338589343814</v>
      </c>
      <c r="O9" s="69">
        <v>315488</v>
      </c>
      <c r="P9" s="254">
        <f t="shared" si="5"/>
        <v>4.4593071683368386</v>
      </c>
      <c r="Q9" s="255" t="s">
        <v>176</v>
      </c>
      <c r="R9" s="497"/>
      <c r="S9" s="218">
        <f t="shared" ref="S9:S35" si="7">E9+G9+I9+K9+M9+O9</f>
        <v>7074821</v>
      </c>
      <c r="T9" s="135">
        <f t="shared" ref="T9:T35" si="8">D9-S9</f>
        <v>0</v>
      </c>
      <c r="U9" s="76">
        <f t="shared" si="6"/>
        <v>100</v>
      </c>
    </row>
    <row r="10" spans="2:21" ht="22.05" customHeight="1">
      <c r="B10" s="475"/>
      <c r="C10" s="256" t="s">
        <v>20</v>
      </c>
      <c r="D10" s="257">
        <v>4175237</v>
      </c>
      <c r="E10" s="257">
        <v>2248037</v>
      </c>
      <c r="F10" s="258">
        <f t="shared" si="0"/>
        <v>53.842141176656554</v>
      </c>
      <c r="G10" s="257">
        <v>290135</v>
      </c>
      <c r="H10" s="258">
        <f t="shared" si="1"/>
        <v>6.9489468502027547</v>
      </c>
      <c r="I10" s="229" t="s">
        <v>311</v>
      </c>
      <c r="J10" s="515" t="s">
        <v>312</v>
      </c>
      <c r="K10" s="257">
        <v>729207</v>
      </c>
      <c r="L10" s="258">
        <f t="shared" si="3"/>
        <v>17.465044499270341</v>
      </c>
      <c r="M10" s="257">
        <v>38184</v>
      </c>
      <c r="N10" s="258">
        <f t="shared" si="4"/>
        <v>0.914534911431375</v>
      </c>
      <c r="O10" s="257">
        <v>872325</v>
      </c>
      <c r="P10" s="258">
        <f t="shared" si="5"/>
        <v>20.8928259641309</v>
      </c>
      <c r="Q10" s="259" t="s">
        <v>177</v>
      </c>
      <c r="R10" s="497"/>
      <c r="S10" s="218" t="e">
        <f t="shared" si="7"/>
        <v>#VALUE!</v>
      </c>
      <c r="T10" s="135" t="e">
        <f t="shared" si="8"/>
        <v>#VALUE!</v>
      </c>
      <c r="U10" s="76" t="e">
        <f t="shared" si="6"/>
        <v>#VALUE!</v>
      </c>
    </row>
    <row r="11" spans="2:21" ht="22.05" customHeight="1">
      <c r="B11" s="475"/>
      <c r="C11" s="260" t="s">
        <v>65</v>
      </c>
      <c r="D11" s="201">
        <f>SUM(D8:D10)</f>
        <v>15006464</v>
      </c>
      <c r="E11" s="201">
        <f>SUM(E8:E10)</f>
        <v>8414977</v>
      </c>
      <c r="F11" s="261">
        <f t="shared" si="0"/>
        <v>56.075681786195595</v>
      </c>
      <c r="G11" s="201">
        <f>SUM(G8:G10)</f>
        <v>1947858</v>
      </c>
      <c r="H11" s="261">
        <f t="shared" si="1"/>
        <v>12.980126430850067</v>
      </c>
      <c r="I11" s="201">
        <f>SUM(I8:I10)</f>
        <v>841822</v>
      </c>
      <c r="J11" s="261">
        <f t="shared" si="2"/>
        <v>5.6097292473430116</v>
      </c>
      <c r="K11" s="201">
        <f>SUM(K8:K10)</f>
        <v>2324012</v>
      </c>
      <c r="L11" s="261">
        <f t="shared" si="3"/>
        <v>15.486739581023217</v>
      </c>
      <c r="M11" s="201">
        <f>SUM(M8:M10)</f>
        <v>87823</v>
      </c>
      <c r="N11" s="261">
        <f t="shared" si="4"/>
        <v>0.58523446962588921</v>
      </c>
      <c r="O11" s="201">
        <f>SUM(O8:O10)</f>
        <v>1392623</v>
      </c>
      <c r="P11" s="261">
        <f t="shared" si="5"/>
        <v>9.2801542055476887</v>
      </c>
      <c r="Q11" s="262" t="s">
        <v>178</v>
      </c>
      <c r="R11" s="497"/>
      <c r="S11" s="218">
        <f t="shared" si="7"/>
        <v>15009115</v>
      </c>
      <c r="T11" s="135">
        <f t="shared" si="8"/>
        <v>-2651</v>
      </c>
      <c r="U11" s="76">
        <f t="shared" si="6"/>
        <v>100.01766572058547</v>
      </c>
    </row>
    <row r="12" spans="2:21" ht="22.05" customHeight="1">
      <c r="B12" s="455" t="s">
        <v>84</v>
      </c>
      <c r="C12" s="313" t="s">
        <v>3</v>
      </c>
      <c r="D12" s="263">
        <v>2813233</v>
      </c>
      <c r="E12" s="263">
        <v>1502133</v>
      </c>
      <c r="F12" s="264">
        <f>E12/D12*100</f>
        <v>53.395257342708547</v>
      </c>
      <c r="G12" s="71">
        <v>169495</v>
      </c>
      <c r="H12" s="252">
        <f t="shared" si="1"/>
        <v>6.0249186611986989</v>
      </c>
      <c r="I12" s="71">
        <v>192084</v>
      </c>
      <c r="J12" s="268">
        <f t="shared" si="2"/>
        <v>6.8278738376807038</v>
      </c>
      <c r="K12" s="71">
        <v>427645</v>
      </c>
      <c r="L12" s="252">
        <f t="shared" si="3"/>
        <v>15.20119378665045</v>
      </c>
      <c r="M12" s="71">
        <v>10017</v>
      </c>
      <c r="N12" s="252">
        <f t="shared" si="4"/>
        <v>0.35606720097482147</v>
      </c>
      <c r="O12" s="71">
        <v>511859</v>
      </c>
      <c r="P12" s="264">
        <f t="shared" si="5"/>
        <v>18.194689170786781</v>
      </c>
      <c r="Q12" s="308" t="s">
        <v>153</v>
      </c>
      <c r="R12" s="435" t="s">
        <v>152</v>
      </c>
      <c r="S12" s="75">
        <f>E12+G12+I12+K12+M12+O12</f>
        <v>2813233</v>
      </c>
      <c r="T12" s="135">
        <f t="shared" si="8"/>
        <v>0</v>
      </c>
      <c r="U12" s="76">
        <f t="shared" si="6"/>
        <v>100</v>
      </c>
    </row>
    <row r="13" spans="2:21" ht="22.05" customHeight="1">
      <c r="B13" s="456"/>
      <c r="C13" s="116" t="s">
        <v>260</v>
      </c>
      <c r="D13" s="107">
        <v>2367834</v>
      </c>
      <c r="E13" s="107">
        <v>1029159</v>
      </c>
      <c r="F13" s="265">
        <f>E13/D13*100</f>
        <v>43.464153314801628</v>
      </c>
      <c r="G13" s="70">
        <v>36737</v>
      </c>
      <c r="H13" s="265">
        <f t="shared" si="1"/>
        <v>1.5515023434919846</v>
      </c>
      <c r="I13" s="70">
        <v>521986</v>
      </c>
      <c r="J13" s="265">
        <f>I13/D13*100</f>
        <v>22.044873078095847</v>
      </c>
      <c r="K13" s="70">
        <v>361070</v>
      </c>
      <c r="L13" s="265">
        <f t="shared" si="3"/>
        <v>15.248957486039986</v>
      </c>
      <c r="M13" s="70">
        <v>50717</v>
      </c>
      <c r="N13" s="265">
        <f t="shared" si="4"/>
        <v>2.1419153538634887</v>
      </c>
      <c r="O13" s="70">
        <v>368165</v>
      </c>
      <c r="P13" s="265">
        <f t="shared" si="5"/>
        <v>15.548598423707066</v>
      </c>
      <c r="Q13" s="266" t="s">
        <v>309</v>
      </c>
      <c r="R13" s="436"/>
      <c r="S13" s="75">
        <f>E13+G13+I13+K13+M13+O13</f>
        <v>2367834</v>
      </c>
      <c r="T13" s="135">
        <f t="shared" si="8"/>
        <v>0</v>
      </c>
      <c r="U13" s="76">
        <f t="shared" si="6"/>
        <v>100</v>
      </c>
    </row>
    <row r="14" spans="2:21" ht="22.05" customHeight="1">
      <c r="B14" s="456"/>
      <c r="C14" s="260" t="s">
        <v>268</v>
      </c>
      <c r="D14" s="320">
        <f>SUM(D12:D13)</f>
        <v>5181067</v>
      </c>
      <c r="E14" s="320">
        <f>SUM(E12:E13)</f>
        <v>2531292</v>
      </c>
      <c r="F14" s="261">
        <f>E14/D14*100</f>
        <v>48.856577226274048</v>
      </c>
      <c r="G14" s="201">
        <f>SUM(G12:G13)</f>
        <v>206232</v>
      </c>
      <c r="H14" s="261">
        <f>G14/D14*100</f>
        <v>3.9804928212663531</v>
      </c>
      <c r="I14" s="201">
        <f>SUM(I12:I13)</f>
        <v>714070</v>
      </c>
      <c r="J14" s="261">
        <f>I14/D14*100</f>
        <v>13.782296194972965</v>
      </c>
      <c r="K14" s="201">
        <f>SUM(K12:K13)</f>
        <v>788715</v>
      </c>
      <c r="L14" s="261">
        <f t="shared" si="3"/>
        <v>15.223022593608615</v>
      </c>
      <c r="M14" s="201">
        <f>SUM(M12:M13)</f>
        <v>60734</v>
      </c>
      <c r="N14" s="261">
        <f t="shared" si="4"/>
        <v>1.1722295812812302</v>
      </c>
      <c r="O14" s="201">
        <f>SUM(O12:O13)</f>
        <v>880024</v>
      </c>
      <c r="P14" s="261">
        <f t="shared" si="5"/>
        <v>16.985381582596791</v>
      </c>
      <c r="Q14" s="262" t="s">
        <v>283</v>
      </c>
      <c r="R14" s="436"/>
      <c r="S14" s="75"/>
      <c r="T14" s="135"/>
      <c r="U14" s="76"/>
    </row>
    <row r="15" spans="2:21" ht="22.05" customHeight="1">
      <c r="B15" s="456"/>
      <c r="C15" s="244" t="s">
        <v>5</v>
      </c>
      <c r="D15" s="68">
        <v>2689348</v>
      </c>
      <c r="E15" s="68">
        <v>1144367</v>
      </c>
      <c r="F15" s="268">
        <f>E15/D15*100</f>
        <v>42.551837843224455</v>
      </c>
      <c r="G15" s="68">
        <v>73000</v>
      </c>
      <c r="H15" s="268">
        <f>G15/D15*100</f>
        <v>2.7144125639374304</v>
      </c>
      <c r="I15" s="68">
        <v>182118</v>
      </c>
      <c r="J15" s="268">
        <f t="shared" si="2"/>
        <v>6.7718272235500949</v>
      </c>
      <c r="K15" s="68">
        <v>1144882</v>
      </c>
      <c r="L15" s="268">
        <f t="shared" si="3"/>
        <v>42.570987466107027</v>
      </c>
      <c r="M15" s="68">
        <v>78123</v>
      </c>
      <c r="N15" s="268">
        <f t="shared" si="4"/>
        <v>2.9049048319518338</v>
      </c>
      <c r="O15" s="68">
        <v>66858</v>
      </c>
      <c r="P15" s="264">
        <f t="shared" si="5"/>
        <v>2.4860300712291603</v>
      </c>
      <c r="Q15" s="312" t="s">
        <v>179</v>
      </c>
      <c r="R15" s="436"/>
      <c r="S15" s="75">
        <f t="shared" si="7"/>
        <v>2689348</v>
      </c>
      <c r="T15" s="135">
        <f t="shared" si="8"/>
        <v>0</v>
      </c>
      <c r="U15" s="76">
        <f t="shared" si="6"/>
        <v>100.00000000000001</v>
      </c>
    </row>
    <row r="16" spans="2:21" ht="22.05" customHeight="1">
      <c r="B16" s="457"/>
      <c r="C16" s="239" t="s">
        <v>4</v>
      </c>
      <c r="D16" s="72">
        <v>3294402</v>
      </c>
      <c r="E16" s="72">
        <v>1135753</v>
      </c>
      <c r="F16" s="267">
        <f t="shared" si="0"/>
        <v>34.475240119451115</v>
      </c>
      <c r="G16" s="72">
        <v>165099</v>
      </c>
      <c r="H16" s="267">
        <f t="shared" si="1"/>
        <v>5.011501328617455</v>
      </c>
      <c r="I16" s="72">
        <v>789298</v>
      </c>
      <c r="J16" s="267">
        <f>I16/D16*100</f>
        <v>23.958763988122882</v>
      </c>
      <c r="K16" s="72">
        <v>747070</v>
      </c>
      <c r="L16" s="267">
        <f t="shared" si="3"/>
        <v>22.676953207289213</v>
      </c>
      <c r="M16" s="72">
        <v>195306</v>
      </c>
      <c r="N16" s="267">
        <f t="shared" si="4"/>
        <v>5.9284203931396346</v>
      </c>
      <c r="O16" s="72">
        <v>261876</v>
      </c>
      <c r="P16" s="267">
        <f t="shared" si="5"/>
        <v>7.9491209633796966</v>
      </c>
      <c r="Q16" s="241" t="s">
        <v>155</v>
      </c>
      <c r="R16" s="437"/>
      <c r="S16" s="75">
        <f t="shared" si="7"/>
        <v>3294402</v>
      </c>
      <c r="T16" s="135">
        <f t="shared" si="8"/>
        <v>0</v>
      </c>
      <c r="U16" s="76">
        <f t="shared" si="6"/>
        <v>100</v>
      </c>
    </row>
    <row r="17" spans="1:21" ht="22.05" customHeight="1">
      <c r="B17" s="443" t="s">
        <v>85</v>
      </c>
      <c r="C17" s="198" t="s">
        <v>10</v>
      </c>
      <c r="D17" s="67">
        <v>3805741</v>
      </c>
      <c r="E17" s="67">
        <v>2798776</v>
      </c>
      <c r="F17" s="264">
        <f t="shared" si="0"/>
        <v>73.540895189662152</v>
      </c>
      <c r="G17" s="67">
        <v>104416</v>
      </c>
      <c r="H17" s="264">
        <f t="shared" si="1"/>
        <v>2.7436444045982111</v>
      </c>
      <c r="I17" s="67">
        <v>78834</v>
      </c>
      <c r="J17" s="268">
        <f t="shared" si="2"/>
        <v>2.071449423384303</v>
      </c>
      <c r="K17" s="67">
        <v>204358</v>
      </c>
      <c r="L17" s="264">
        <f t="shared" si="3"/>
        <v>5.3697295743457056</v>
      </c>
      <c r="M17" s="67">
        <v>41620</v>
      </c>
      <c r="N17" s="264">
        <f t="shared" si="4"/>
        <v>1.0936109419952644</v>
      </c>
      <c r="O17" s="67">
        <v>577737</v>
      </c>
      <c r="P17" s="264">
        <f t="shared" si="5"/>
        <v>15.180670466014371</v>
      </c>
      <c r="Q17" s="266" t="s">
        <v>150</v>
      </c>
      <c r="R17" s="469" t="s">
        <v>156</v>
      </c>
      <c r="S17" s="218">
        <f t="shared" si="7"/>
        <v>3805741</v>
      </c>
      <c r="T17" s="135">
        <f t="shared" si="8"/>
        <v>0</v>
      </c>
      <c r="U17" s="76">
        <f t="shared" si="6"/>
        <v>100.00000000000003</v>
      </c>
    </row>
    <row r="18" spans="1:21" ht="22.05" customHeight="1">
      <c r="B18" s="444"/>
      <c r="C18" s="53" t="s">
        <v>11</v>
      </c>
      <c r="D18" s="69">
        <v>2357170</v>
      </c>
      <c r="E18" s="69">
        <v>1275910</v>
      </c>
      <c r="F18" s="254">
        <f t="shared" si="0"/>
        <v>54.128891849124159</v>
      </c>
      <c r="G18" s="69">
        <v>82739</v>
      </c>
      <c r="H18" s="254">
        <f t="shared" si="1"/>
        <v>3.5100989746178679</v>
      </c>
      <c r="I18" s="69">
        <v>54209</v>
      </c>
      <c r="J18" s="254">
        <f t="shared" si="2"/>
        <v>2.2997492756144022</v>
      </c>
      <c r="K18" s="69">
        <v>175208</v>
      </c>
      <c r="L18" s="254">
        <f t="shared" si="3"/>
        <v>7.4329810747633811</v>
      </c>
      <c r="M18" s="69">
        <v>95025</v>
      </c>
      <c r="N18" s="254">
        <f t="shared" si="4"/>
        <v>4.0313172151350978</v>
      </c>
      <c r="O18" s="69">
        <v>674079</v>
      </c>
      <c r="P18" s="254">
        <f t="shared" si="5"/>
        <v>28.596961610745087</v>
      </c>
      <c r="Q18" s="236" t="s">
        <v>162</v>
      </c>
      <c r="R18" s="470"/>
      <c r="S18" s="218">
        <f t="shared" si="7"/>
        <v>2357170</v>
      </c>
      <c r="T18" s="135">
        <f t="shared" si="8"/>
        <v>0</v>
      </c>
      <c r="U18" s="76">
        <f t="shared" si="6"/>
        <v>100</v>
      </c>
    </row>
    <row r="19" spans="1:21" ht="22.05" customHeight="1">
      <c r="B19" s="444"/>
      <c r="C19" s="314" t="s">
        <v>303</v>
      </c>
      <c r="D19" s="70">
        <v>1253778</v>
      </c>
      <c r="E19" s="70">
        <v>704393</v>
      </c>
      <c r="F19" s="265">
        <f t="shared" si="0"/>
        <v>56.181636621475249</v>
      </c>
      <c r="G19" s="70">
        <v>16232</v>
      </c>
      <c r="H19" s="265">
        <f t="shared" si="1"/>
        <v>1.2946470587296954</v>
      </c>
      <c r="I19" s="70">
        <v>121630</v>
      </c>
      <c r="J19" s="265">
        <f t="shared" si="2"/>
        <v>9.7010794574478094</v>
      </c>
      <c r="K19" s="70">
        <v>306739</v>
      </c>
      <c r="L19" s="265">
        <f t="shared" si="3"/>
        <v>24.46517645069542</v>
      </c>
      <c r="M19" s="70">
        <v>52895</v>
      </c>
      <c r="N19" s="265">
        <f t="shared" si="4"/>
        <v>4.218848950930707</v>
      </c>
      <c r="O19" s="70">
        <v>51889</v>
      </c>
      <c r="P19" s="265">
        <f t="shared" si="5"/>
        <v>4.1386114607211164</v>
      </c>
      <c r="Q19" s="266" t="s">
        <v>304</v>
      </c>
      <c r="R19" s="470"/>
      <c r="S19" s="218">
        <f t="shared" si="7"/>
        <v>1253778</v>
      </c>
      <c r="T19" s="135">
        <f t="shared" si="8"/>
        <v>0</v>
      </c>
      <c r="U19" s="76">
        <f t="shared" si="6"/>
        <v>100</v>
      </c>
    </row>
    <row r="20" spans="1:21" ht="22.05" customHeight="1">
      <c r="B20" s="444"/>
      <c r="C20" s="260" t="s">
        <v>267</v>
      </c>
      <c r="D20" s="201">
        <f>SUM(D18:D19)</f>
        <v>3610948</v>
      </c>
      <c r="E20" s="201">
        <f>SUM(E18:E19)</f>
        <v>1980303</v>
      </c>
      <c r="F20" s="261">
        <f t="shared" si="0"/>
        <v>54.841637154564395</v>
      </c>
      <c r="G20" s="201">
        <f>SUM(G18:G19)</f>
        <v>98971</v>
      </c>
      <c r="H20" s="261">
        <f t="shared" si="1"/>
        <v>2.7408591871165138</v>
      </c>
      <c r="I20" s="201">
        <f>SUM(I18:I19)</f>
        <v>175839</v>
      </c>
      <c r="J20" s="261">
        <f t="shared" si="2"/>
        <v>4.8696076487393336</v>
      </c>
      <c r="K20" s="201">
        <f>SUM(K18:K19)</f>
        <v>481947</v>
      </c>
      <c r="L20" s="261">
        <f t="shared" si="3"/>
        <v>13.346827481315158</v>
      </c>
      <c r="M20" s="201">
        <f>SUM(M18:M19)</f>
        <v>147920</v>
      </c>
      <c r="N20" s="261">
        <f t="shared" si="4"/>
        <v>4.0964311864917464</v>
      </c>
      <c r="O20" s="201">
        <f>SUM(O18:O19)</f>
        <v>725968</v>
      </c>
      <c r="P20" s="261">
        <f t="shared" si="5"/>
        <v>20.10463734177285</v>
      </c>
      <c r="Q20" s="200" t="s">
        <v>278</v>
      </c>
      <c r="R20" s="470"/>
      <c r="S20" s="218"/>
      <c r="T20" s="135"/>
      <c r="U20" s="76"/>
    </row>
    <row r="21" spans="1:21" ht="22.05" customHeight="1">
      <c r="B21" s="444"/>
      <c r="C21" s="244" t="s">
        <v>263</v>
      </c>
      <c r="D21" s="68">
        <v>1258063</v>
      </c>
      <c r="E21" s="68">
        <v>846349</v>
      </c>
      <c r="F21" s="268">
        <f t="shared" si="0"/>
        <v>67.273975945560764</v>
      </c>
      <c r="G21" s="68">
        <v>39683</v>
      </c>
      <c r="H21" s="268">
        <f t="shared" si="1"/>
        <v>3.154293544917862</v>
      </c>
      <c r="I21" s="68">
        <v>40496</v>
      </c>
      <c r="J21" s="268">
        <f t="shared" si="2"/>
        <v>3.2189166997201251</v>
      </c>
      <c r="K21" s="68">
        <v>276941</v>
      </c>
      <c r="L21" s="268">
        <f t="shared" si="3"/>
        <v>22.013285503190222</v>
      </c>
      <c r="M21" s="68">
        <v>14476</v>
      </c>
      <c r="N21" s="268">
        <f t="shared" si="4"/>
        <v>1.1506577969465759</v>
      </c>
      <c r="O21" s="68">
        <v>40118</v>
      </c>
      <c r="P21" s="268">
        <f t="shared" si="5"/>
        <v>3.1888705096644605</v>
      </c>
      <c r="Q21" s="199" t="s">
        <v>151</v>
      </c>
      <c r="R21" s="470"/>
      <c r="S21" s="218">
        <f t="shared" si="7"/>
        <v>1258063</v>
      </c>
      <c r="T21" s="135">
        <f t="shared" si="8"/>
        <v>0</v>
      </c>
      <c r="U21" s="76">
        <f t="shared" si="6"/>
        <v>100</v>
      </c>
    </row>
    <row r="22" spans="1:21" ht="22.05" customHeight="1">
      <c r="A22" s="54"/>
      <c r="B22" s="444"/>
      <c r="C22" s="256" t="s">
        <v>261</v>
      </c>
      <c r="D22" s="257">
        <v>1319778</v>
      </c>
      <c r="E22" s="257">
        <v>909080</v>
      </c>
      <c r="F22" s="258">
        <f>E22/D22*100</f>
        <v>68.881281548866554</v>
      </c>
      <c r="G22" s="257">
        <v>47438</v>
      </c>
      <c r="H22" s="258">
        <f>G22/D22*100</f>
        <v>3.5943923902353272</v>
      </c>
      <c r="I22" s="257">
        <v>53143</v>
      </c>
      <c r="J22" s="265">
        <f t="shared" si="2"/>
        <v>4.026662059831275</v>
      </c>
      <c r="K22" s="257">
        <v>245691</v>
      </c>
      <c r="L22" s="258">
        <f t="shared" si="3"/>
        <v>18.616085432550019</v>
      </c>
      <c r="M22" s="257">
        <v>8677</v>
      </c>
      <c r="N22" s="258">
        <f t="shared" si="4"/>
        <v>0.6574590575081567</v>
      </c>
      <c r="O22" s="257">
        <v>55749</v>
      </c>
      <c r="P22" s="258">
        <f t="shared" si="5"/>
        <v>4.22411951100867</v>
      </c>
      <c r="Q22" s="266" t="s">
        <v>306</v>
      </c>
      <c r="R22" s="470"/>
      <c r="S22" s="218">
        <f t="shared" si="7"/>
        <v>1319778</v>
      </c>
      <c r="T22" s="135">
        <f t="shared" si="8"/>
        <v>0</v>
      </c>
      <c r="U22" s="76">
        <f t="shared" si="6"/>
        <v>100.00000000000001</v>
      </c>
    </row>
    <row r="23" spans="1:21" ht="22.05" customHeight="1">
      <c r="A23" s="54"/>
      <c r="B23" s="445"/>
      <c r="C23" s="260" t="s">
        <v>266</v>
      </c>
      <c r="D23" s="201">
        <f>SUM(D21:D22)</f>
        <v>2577841</v>
      </c>
      <c r="E23" s="201">
        <f>SUM(E21:E22)</f>
        <v>1755429</v>
      </c>
      <c r="F23" s="258">
        <f>E23/D23*100</f>
        <v>68.096868658695399</v>
      </c>
      <c r="G23" s="201">
        <f>SUM(G21:G22)</f>
        <v>87121</v>
      </c>
      <c r="H23" s="258">
        <f>G23/D23*100</f>
        <v>3.3796110776421044</v>
      </c>
      <c r="I23" s="201">
        <f>SUM(I21:I22)</f>
        <v>93639</v>
      </c>
      <c r="J23" s="261">
        <f t="shared" si="2"/>
        <v>3.6324583246212629</v>
      </c>
      <c r="K23" s="201">
        <f>SUM(K21:K22)</f>
        <v>522632</v>
      </c>
      <c r="L23" s="258">
        <f t="shared" si="3"/>
        <v>20.27402000356112</v>
      </c>
      <c r="M23" s="201">
        <f>SUM(M21:M22)</f>
        <v>23153</v>
      </c>
      <c r="N23" s="258">
        <f t="shared" si="4"/>
        <v>0.89815469611973731</v>
      </c>
      <c r="O23" s="201">
        <f>SUM(O21:O22)</f>
        <v>95867</v>
      </c>
      <c r="P23" s="258">
        <f t="shared" si="5"/>
        <v>3.7188872393603791</v>
      </c>
      <c r="Q23" s="200" t="s">
        <v>279</v>
      </c>
      <c r="R23" s="471"/>
      <c r="S23" s="218"/>
      <c r="T23" s="135"/>
      <c r="U23" s="76"/>
    </row>
    <row r="24" spans="1:21" s="52" customFormat="1" ht="22.05" customHeight="1">
      <c r="A24" s="54"/>
      <c r="B24" s="476" t="s">
        <v>227</v>
      </c>
      <c r="C24" s="198" t="s">
        <v>8</v>
      </c>
      <c r="D24" s="68">
        <v>3411829</v>
      </c>
      <c r="E24" s="68">
        <v>2031201</v>
      </c>
      <c r="F24" s="268">
        <f>E24/D24*100</f>
        <v>59.534079814668317</v>
      </c>
      <c r="G24" s="68">
        <v>166329</v>
      </c>
      <c r="H24" s="264">
        <f>G24/D24*100</f>
        <v>4.8750684750027036</v>
      </c>
      <c r="I24" s="67">
        <v>273142</v>
      </c>
      <c r="J24" s="268">
        <f t="shared" si="2"/>
        <v>8.0057353401943647</v>
      </c>
      <c r="K24" s="68">
        <v>920988</v>
      </c>
      <c r="L24" s="268">
        <f t="shared" si="3"/>
        <v>26.993967165411863</v>
      </c>
      <c r="M24" s="68">
        <v>18507</v>
      </c>
      <c r="N24" s="268">
        <f t="shared" si="4"/>
        <v>0.54243632960503008</v>
      </c>
      <c r="O24" s="68">
        <v>1662</v>
      </c>
      <c r="P24" s="268">
        <f t="shared" si="5"/>
        <v>4.8712875117715451E-2</v>
      </c>
      <c r="Q24" s="246" t="s">
        <v>180</v>
      </c>
      <c r="R24" s="469" t="s">
        <v>214</v>
      </c>
      <c r="S24" s="75">
        <f t="shared" si="7"/>
        <v>3411829</v>
      </c>
      <c r="T24" s="135">
        <f t="shared" si="8"/>
        <v>0</v>
      </c>
      <c r="U24" s="76">
        <f t="shared" si="6"/>
        <v>99.999999999999986</v>
      </c>
    </row>
    <row r="25" spans="1:21" ht="22.05" customHeight="1">
      <c r="A25" s="54"/>
      <c r="B25" s="477"/>
      <c r="C25" s="116" t="s">
        <v>6</v>
      </c>
      <c r="D25" s="69">
        <v>3757627</v>
      </c>
      <c r="E25" s="69">
        <v>2476680</v>
      </c>
      <c r="F25" s="254">
        <f t="shared" si="0"/>
        <v>65.910746330064157</v>
      </c>
      <c r="G25" s="69">
        <v>219323</v>
      </c>
      <c r="H25" s="254">
        <f t="shared" si="1"/>
        <v>5.836742177975621</v>
      </c>
      <c r="I25" s="69">
        <v>207380</v>
      </c>
      <c r="J25" s="254">
        <f t="shared" si="2"/>
        <v>5.5189086090769521</v>
      </c>
      <c r="K25" s="69">
        <v>550147</v>
      </c>
      <c r="L25" s="268">
        <f t="shared" si="3"/>
        <v>14.640809212835654</v>
      </c>
      <c r="M25" s="69">
        <v>16847</v>
      </c>
      <c r="N25" s="254">
        <f t="shared" si="4"/>
        <v>0.44834146656919383</v>
      </c>
      <c r="O25" s="69">
        <v>287250</v>
      </c>
      <c r="P25" s="254">
        <f t="shared" si="5"/>
        <v>7.6444522034784192</v>
      </c>
      <c r="Q25" s="236" t="s">
        <v>181</v>
      </c>
      <c r="R25" s="470"/>
      <c r="S25" s="75">
        <f t="shared" si="7"/>
        <v>3757627</v>
      </c>
      <c r="T25" s="135">
        <f t="shared" si="8"/>
        <v>0</v>
      </c>
      <c r="U25" s="76">
        <f t="shared" si="6"/>
        <v>99.999999999999986</v>
      </c>
    </row>
    <row r="26" spans="1:21" ht="22.05" customHeight="1">
      <c r="A26" s="54"/>
      <c r="B26" s="477"/>
      <c r="C26" s="53" t="s">
        <v>7</v>
      </c>
      <c r="D26" s="69">
        <v>2119260</v>
      </c>
      <c r="E26" s="67">
        <v>1064995</v>
      </c>
      <c r="F26" s="265">
        <f t="shared" si="0"/>
        <v>50.253154402951971</v>
      </c>
      <c r="G26" s="70">
        <v>272611</v>
      </c>
      <c r="H26" s="265">
        <f t="shared" si="1"/>
        <v>12.86349952341855</v>
      </c>
      <c r="I26" s="70">
        <v>334280</v>
      </c>
      <c r="J26" s="254">
        <f t="shared" si="2"/>
        <v>15.773430348329134</v>
      </c>
      <c r="K26" s="70">
        <v>349651</v>
      </c>
      <c r="L26" s="265">
        <f t="shared" si="3"/>
        <v>16.498730689014092</v>
      </c>
      <c r="M26" s="70">
        <v>30173</v>
      </c>
      <c r="N26" s="265">
        <f t="shared" si="4"/>
        <v>1.4237516869095816</v>
      </c>
      <c r="O26" s="70">
        <v>67550</v>
      </c>
      <c r="P26" s="254">
        <f t="shared" si="5"/>
        <v>3.1874333493766693</v>
      </c>
      <c r="Q26" s="266" t="s">
        <v>182</v>
      </c>
      <c r="R26" s="470"/>
      <c r="S26" s="75">
        <f t="shared" si="7"/>
        <v>2119260</v>
      </c>
      <c r="T26" s="135">
        <f t="shared" si="8"/>
        <v>0</v>
      </c>
      <c r="U26" s="76">
        <f t="shared" si="6"/>
        <v>100</v>
      </c>
    </row>
    <row r="27" spans="1:21" ht="22.05" customHeight="1">
      <c r="B27" s="478"/>
      <c r="C27" s="239" t="s">
        <v>9</v>
      </c>
      <c r="D27" s="72">
        <v>1692259</v>
      </c>
      <c r="E27" s="72">
        <v>1276000</v>
      </c>
      <c r="F27" s="267">
        <f t="shared" si="0"/>
        <v>75.402169526059552</v>
      </c>
      <c r="G27" s="72">
        <v>75319</v>
      </c>
      <c r="H27" s="267">
        <f t="shared" si="1"/>
        <v>4.4507962433646391</v>
      </c>
      <c r="I27" s="72">
        <v>111274</v>
      </c>
      <c r="J27" s="267">
        <f t="shared" si="2"/>
        <v>6.5754710124159486</v>
      </c>
      <c r="K27" s="72">
        <v>125149</v>
      </c>
      <c r="L27" s="267">
        <f t="shared" si="3"/>
        <v>7.3953809670978252</v>
      </c>
      <c r="M27" s="72">
        <v>29410</v>
      </c>
      <c r="N27" s="267">
        <f t="shared" si="4"/>
        <v>1.7379136408788489</v>
      </c>
      <c r="O27" s="72">
        <v>75107</v>
      </c>
      <c r="P27" s="267">
        <f t="shared" si="5"/>
        <v>4.4382686101831927</v>
      </c>
      <c r="Q27" s="241" t="s">
        <v>183</v>
      </c>
      <c r="R27" s="471"/>
      <c r="S27" s="75">
        <f t="shared" si="7"/>
        <v>1692259</v>
      </c>
      <c r="T27" s="135">
        <f t="shared" si="8"/>
        <v>0</v>
      </c>
      <c r="U27" s="76">
        <f t="shared" si="6"/>
        <v>99.999999999999986</v>
      </c>
    </row>
    <row r="28" spans="1:21" ht="22.05" customHeight="1">
      <c r="B28" s="455" t="s">
        <v>86</v>
      </c>
      <c r="C28" s="198" t="s">
        <v>13</v>
      </c>
      <c r="D28" s="68">
        <v>1650289</v>
      </c>
      <c r="E28" s="71">
        <v>788411</v>
      </c>
      <c r="F28" s="264">
        <f t="shared" si="0"/>
        <v>47.77411713948284</v>
      </c>
      <c r="G28" s="71">
        <v>69069</v>
      </c>
      <c r="H28" s="252">
        <f t="shared" si="1"/>
        <v>4.185266944153418</v>
      </c>
      <c r="I28" s="71">
        <v>216418</v>
      </c>
      <c r="J28" s="268">
        <f t="shared" si="2"/>
        <v>13.113945496819044</v>
      </c>
      <c r="K28" s="71">
        <v>473814</v>
      </c>
      <c r="L28" s="252">
        <f t="shared" si="3"/>
        <v>28.710971229887615</v>
      </c>
      <c r="M28" s="71">
        <v>75210</v>
      </c>
      <c r="N28" s="264">
        <f t="shared" si="4"/>
        <v>4.5573835855416842</v>
      </c>
      <c r="O28" s="71">
        <v>27367</v>
      </c>
      <c r="P28" s="265">
        <f t="shared" si="5"/>
        <v>1.6583156041154006</v>
      </c>
      <c r="Q28" s="266" t="s">
        <v>163</v>
      </c>
      <c r="R28" s="467" t="s">
        <v>157</v>
      </c>
      <c r="S28" s="75">
        <f t="shared" si="7"/>
        <v>1650289</v>
      </c>
      <c r="T28" s="135">
        <f t="shared" si="8"/>
        <v>0</v>
      </c>
      <c r="U28" s="76">
        <f t="shared" si="6"/>
        <v>100.00000000000001</v>
      </c>
    </row>
    <row r="29" spans="1:21" ht="22.05" customHeight="1">
      <c r="B29" s="456"/>
      <c r="C29" s="229" t="s">
        <v>14</v>
      </c>
      <c r="D29" s="69">
        <v>2488444</v>
      </c>
      <c r="E29" s="69">
        <v>1488419</v>
      </c>
      <c r="F29" s="254">
        <f t="shared" si="0"/>
        <v>59.813240723922256</v>
      </c>
      <c r="G29" s="69">
        <v>134123</v>
      </c>
      <c r="H29" s="254">
        <f>G29/D29*100</f>
        <v>5.3898339685361618</v>
      </c>
      <c r="I29" s="69">
        <v>142723</v>
      </c>
      <c r="J29" s="254">
        <f t="shared" si="2"/>
        <v>5.735431458373184</v>
      </c>
      <c r="K29" s="60">
        <v>560169</v>
      </c>
      <c r="L29" s="254">
        <f t="shared" si="3"/>
        <v>22.510813986571527</v>
      </c>
      <c r="M29" s="69">
        <v>3519</v>
      </c>
      <c r="N29" s="254">
        <f t="shared" si="4"/>
        <v>0.14141367055075382</v>
      </c>
      <c r="O29" s="69">
        <v>159491</v>
      </c>
      <c r="P29" s="254">
        <f t="shared" si="5"/>
        <v>6.4092661920461129</v>
      </c>
      <c r="Q29" s="266" t="s">
        <v>186</v>
      </c>
      <c r="R29" s="468"/>
      <c r="S29" s="75">
        <f t="shared" si="7"/>
        <v>2488444</v>
      </c>
      <c r="T29" s="135">
        <f t="shared" si="8"/>
        <v>0</v>
      </c>
      <c r="U29" s="76">
        <f t="shared" si="6"/>
        <v>100</v>
      </c>
    </row>
    <row r="30" spans="1:21" ht="22.05" customHeight="1">
      <c r="B30" s="456"/>
      <c r="C30" s="321" t="s">
        <v>262</v>
      </c>
      <c r="D30" s="70">
        <v>1489351</v>
      </c>
      <c r="E30" s="70">
        <v>1016937</v>
      </c>
      <c r="F30" s="265">
        <f t="shared" si="0"/>
        <v>68.280546358783127</v>
      </c>
      <c r="G30" s="70">
        <v>29731</v>
      </c>
      <c r="H30" s="265">
        <f>G30/D30*100</f>
        <v>1.9962386301147279</v>
      </c>
      <c r="I30" s="70">
        <v>101922</v>
      </c>
      <c r="J30" s="265">
        <f t="shared" si="2"/>
        <v>6.8433834603125785</v>
      </c>
      <c r="K30" s="107">
        <v>169192</v>
      </c>
      <c r="L30" s="265">
        <f t="shared" si="3"/>
        <v>11.360115916261512</v>
      </c>
      <c r="M30" s="70">
        <v>24844</v>
      </c>
      <c r="N30" s="265">
        <f t="shared" si="4"/>
        <v>1.6681091294127444</v>
      </c>
      <c r="O30" s="70">
        <v>146725</v>
      </c>
      <c r="P30" s="265">
        <f t="shared" si="5"/>
        <v>9.8516065051153152</v>
      </c>
      <c r="Q30" s="368" t="s">
        <v>307</v>
      </c>
      <c r="R30" s="468"/>
      <c r="S30" s="75">
        <f t="shared" si="7"/>
        <v>1489351</v>
      </c>
      <c r="T30" s="135">
        <f t="shared" si="8"/>
        <v>0</v>
      </c>
      <c r="U30" s="76">
        <f t="shared" si="6"/>
        <v>100</v>
      </c>
    </row>
    <row r="31" spans="1:21" ht="22.05" customHeight="1">
      <c r="B31" s="456"/>
      <c r="C31" s="260" t="s">
        <v>269</v>
      </c>
      <c r="D31" s="201">
        <f>SUM(D29:D30)</f>
        <v>3977795</v>
      </c>
      <c r="E31" s="201">
        <f>SUM(E29:E30)</f>
        <v>2505356</v>
      </c>
      <c r="F31" s="261">
        <f t="shared" si="0"/>
        <v>62.983537361779575</v>
      </c>
      <c r="G31" s="201">
        <f>SUM(G29:G30)</f>
        <v>163854</v>
      </c>
      <c r="H31" s="261">
        <f>G31/D31*100</f>
        <v>4.1192168022736215</v>
      </c>
      <c r="I31" s="201">
        <f>SUM(I29:I30)</f>
        <v>244645</v>
      </c>
      <c r="J31" s="261">
        <f t="shared" si="2"/>
        <v>6.1502666678398459</v>
      </c>
      <c r="K31" s="320">
        <f>SUM(K29:K30)</f>
        <v>729361</v>
      </c>
      <c r="L31" s="261">
        <f t="shared" si="3"/>
        <v>18.335811674558393</v>
      </c>
      <c r="M31" s="201">
        <f>SUM(M29:M30)</f>
        <v>28363</v>
      </c>
      <c r="N31" s="261">
        <f t="shared" si="4"/>
        <v>0.71303322569413452</v>
      </c>
      <c r="O31" s="201">
        <f>SUM(O29:O30)</f>
        <v>306216</v>
      </c>
      <c r="P31" s="261">
        <f t="shared" si="5"/>
        <v>7.6981342678544271</v>
      </c>
      <c r="Q31" s="200" t="s">
        <v>280</v>
      </c>
      <c r="R31" s="468"/>
      <c r="S31" s="75"/>
      <c r="T31" s="135"/>
      <c r="U31" s="76"/>
    </row>
    <row r="32" spans="1:21" s="315" customFormat="1" ht="22.05" customHeight="1">
      <c r="B32" s="456"/>
      <c r="C32" s="322" t="s">
        <v>12</v>
      </c>
      <c r="D32" s="68">
        <v>5102064</v>
      </c>
      <c r="E32" s="68">
        <v>2168410</v>
      </c>
      <c r="F32" s="268">
        <f t="shared" si="0"/>
        <v>42.500642877078768</v>
      </c>
      <c r="G32" s="68">
        <v>401684</v>
      </c>
      <c r="H32" s="268">
        <f t="shared" si="1"/>
        <v>7.8729706252214786</v>
      </c>
      <c r="I32" s="68">
        <v>984654</v>
      </c>
      <c r="J32" s="268">
        <f t="shared" si="2"/>
        <v>19.299130704750077</v>
      </c>
      <c r="K32" s="68">
        <v>960616</v>
      </c>
      <c r="L32" s="268">
        <f t="shared" si="3"/>
        <v>18.82798804562232</v>
      </c>
      <c r="M32" s="68">
        <v>1638</v>
      </c>
      <c r="N32" s="268">
        <f t="shared" si="4"/>
        <v>3.2104654116451699E-2</v>
      </c>
      <c r="O32" s="68">
        <v>585062</v>
      </c>
      <c r="P32" s="268">
        <f t="shared" si="5"/>
        <v>11.467163093210903</v>
      </c>
      <c r="Q32" s="246" t="s">
        <v>165</v>
      </c>
      <c r="R32" s="468"/>
      <c r="S32" s="316">
        <f t="shared" si="7"/>
        <v>5102064</v>
      </c>
      <c r="T32" s="317">
        <f t="shared" si="8"/>
        <v>0</v>
      </c>
      <c r="U32" s="318">
        <f t="shared" si="6"/>
        <v>100</v>
      </c>
    </row>
    <row r="33" spans="2:21" ht="22.05" customHeight="1">
      <c r="B33" s="456"/>
      <c r="C33" s="321" t="s">
        <v>264</v>
      </c>
      <c r="D33" s="70">
        <v>3850083</v>
      </c>
      <c r="E33" s="70">
        <v>1479903</v>
      </c>
      <c r="F33" s="265">
        <f>E33/D33*100</f>
        <v>38.438210293128741</v>
      </c>
      <c r="G33" s="70">
        <v>91760</v>
      </c>
      <c r="H33" s="265">
        <f t="shared" si="1"/>
        <v>2.3833252425986662</v>
      </c>
      <c r="I33" s="70">
        <v>1278845</v>
      </c>
      <c r="J33" s="265">
        <f t="shared" si="2"/>
        <v>33.21603716075731</v>
      </c>
      <c r="K33" s="70">
        <v>659348</v>
      </c>
      <c r="L33" s="265">
        <f t="shared" si="3"/>
        <v>17.125552877691209</v>
      </c>
      <c r="M33" s="70">
        <v>20916</v>
      </c>
      <c r="N33" s="265">
        <f t="shared" si="4"/>
        <v>0.54326101541187555</v>
      </c>
      <c r="O33" s="70">
        <v>319311</v>
      </c>
      <c r="P33" s="265">
        <f t="shared" si="5"/>
        <v>8.2936134104121919</v>
      </c>
      <c r="Q33" s="368" t="s">
        <v>308</v>
      </c>
      <c r="R33" s="468"/>
      <c r="S33" s="75">
        <f t="shared" si="7"/>
        <v>3850083</v>
      </c>
      <c r="T33" s="135">
        <f t="shared" si="8"/>
        <v>0</v>
      </c>
      <c r="U33" s="76">
        <f>F33+H33+J33+L33+N33+P33</f>
        <v>99.999999999999986</v>
      </c>
    </row>
    <row r="34" spans="2:21" ht="22.05" customHeight="1">
      <c r="B34" s="456"/>
      <c r="C34" s="260" t="s">
        <v>270</v>
      </c>
      <c r="D34" s="201">
        <f>SUM(D32:D33)</f>
        <v>8952147</v>
      </c>
      <c r="E34" s="201">
        <f>SUM(E32:E33)</f>
        <v>3648313</v>
      </c>
      <c r="F34" s="261">
        <f>E34/D34*100</f>
        <v>40.753497457090461</v>
      </c>
      <c r="G34" s="201">
        <f>SUM(G32:G33)</f>
        <v>493444</v>
      </c>
      <c r="H34" s="261">
        <f t="shared" si="1"/>
        <v>5.5120185135476438</v>
      </c>
      <c r="I34" s="201">
        <f>SUM(I32:I33)</f>
        <v>2263499</v>
      </c>
      <c r="J34" s="261">
        <f t="shared" si="2"/>
        <v>25.284426182903385</v>
      </c>
      <c r="K34" s="201">
        <f>SUM(K32:K33)</f>
        <v>1619964</v>
      </c>
      <c r="L34" s="261">
        <f t="shared" si="3"/>
        <v>18.095815450751644</v>
      </c>
      <c r="M34" s="201">
        <f>SUM(M32:M33)</f>
        <v>22554</v>
      </c>
      <c r="N34" s="261">
        <f t="shared" si="4"/>
        <v>0.25193956265463469</v>
      </c>
      <c r="O34" s="201">
        <f>SUM(O32:O33)</f>
        <v>904373</v>
      </c>
      <c r="P34" s="261">
        <f t="shared" si="5"/>
        <v>10.102302833052228</v>
      </c>
      <c r="Q34" s="200" t="s">
        <v>281</v>
      </c>
      <c r="R34" s="468"/>
      <c r="S34" s="75"/>
      <c r="T34" s="135"/>
      <c r="U34" s="76"/>
    </row>
    <row r="35" spans="2:21" ht="22.05" customHeight="1" thickBot="1">
      <c r="B35" s="456"/>
      <c r="C35" s="365" t="s">
        <v>15</v>
      </c>
      <c r="D35" s="67">
        <v>2203308</v>
      </c>
      <c r="E35" s="67">
        <v>1402694</v>
      </c>
      <c r="F35" s="264">
        <f t="shared" si="0"/>
        <v>63.663092041602894</v>
      </c>
      <c r="G35" s="67">
        <v>60943</v>
      </c>
      <c r="H35" s="264">
        <f t="shared" si="1"/>
        <v>2.7659773395276557</v>
      </c>
      <c r="I35" s="67">
        <v>114750</v>
      </c>
      <c r="J35" s="268">
        <f t="shared" si="2"/>
        <v>5.2080780353904217</v>
      </c>
      <c r="K35" s="67">
        <v>484409</v>
      </c>
      <c r="L35" s="264">
        <f t="shared" si="3"/>
        <v>21.985532662705349</v>
      </c>
      <c r="M35" s="67">
        <v>16125</v>
      </c>
      <c r="N35" s="264">
        <f t="shared" si="4"/>
        <v>0.73185410301237952</v>
      </c>
      <c r="O35" s="67">
        <v>124387</v>
      </c>
      <c r="P35" s="264">
        <f t="shared" si="5"/>
        <v>5.645465817761294</v>
      </c>
      <c r="Q35" s="366" t="s">
        <v>187</v>
      </c>
      <c r="R35" s="468"/>
      <c r="S35" s="75">
        <f t="shared" si="7"/>
        <v>2203308</v>
      </c>
      <c r="T35" s="135">
        <f t="shared" si="8"/>
        <v>0</v>
      </c>
      <c r="U35" s="76">
        <f t="shared" si="6"/>
        <v>100</v>
      </c>
    </row>
    <row r="36" spans="2:21" ht="22.05" customHeight="1" thickTop="1" thickBot="1">
      <c r="B36" s="493" t="s">
        <v>52</v>
      </c>
      <c r="C36" s="493"/>
      <c r="D36" s="371">
        <f>D11+D14+D15+D16+D17+D20+D23+D24+D25+D26+D27+D28+D31+D34+D35</f>
        <v>63930325</v>
      </c>
      <c r="E36" s="371">
        <f>E11+E14+E15+E16+E17+E20+E23+E24+E25+E26+E27+E28+E31+E34+E35</f>
        <v>34954547</v>
      </c>
      <c r="F36" s="372">
        <f t="shared" si="0"/>
        <v>54.676003915199864</v>
      </c>
      <c r="G36" s="371">
        <f t="shared" ref="G36" si="9">G11+G14+G15+G16+G17+G20+G23+G24+G25+G26+G27+G28+G31+G34+G35</f>
        <v>4203589</v>
      </c>
      <c r="H36" s="372">
        <f t="shared" si="1"/>
        <v>6.5752661197952618</v>
      </c>
      <c r="I36" s="371">
        <f t="shared" ref="I36" si="10">I11+I14+I15+I16+I17+I20+I23+I24+I25+I26+I27+I28+I31+I34+I35</f>
        <v>6641008</v>
      </c>
      <c r="J36" s="372">
        <f t="shared" si="2"/>
        <v>10.387883997148458</v>
      </c>
      <c r="K36" s="371">
        <f t="shared" ref="K36" si="11">K11+K14+K15+K16+K17+K20+K23+K24+K25+K26+K27+K28+K31+K34+K35</f>
        <v>11467099</v>
      </c>
      <c r="L36" s="372">
        <f t="shared" si="3"/>
        <v>17.936869552907794</v>
      </c>
      <c r="M36" s="371">
        <f t="shared" ref="M36" si="12">M11+M14+M15+M16+M17+M20+M23+M24+M25+M26+M27+M28+M31+M34+M35</f>
        <v>871868</v>
      </c>
      <c r="N36" s="372">
        <f t="shared" si="4"/>
        <v>1.3637784572501392</v>
      </c>
      <c r="O36" s="371">
        <f t="shared" ref="O36" si="13">O11+O14+O15+O16+O17+O20+O23+O24+O25+O26+O27+O28+O31+O34+O35</f>
        <v>5794865</v>
      </c>
      <c r="P36" s="372">
        <f t="shared" si="5"/>
        <v>9.0643446595962089</v>
      </c>
      <c r="Q36" s="500" t="s">
        <v>123</v>
      </c>
      <c r="R36" s="500"/>
      <c r="S36" s="218">
        <f>SUM(S11:S35)</f>
        <v>63932976</v>
      </c>
      <c r="T36" s="135"/>
      <c r="U36" s="76"/>
    </row>
    <row r="37" spans="2:21" ht="3.6" customHeight="1" thickTop="1">
      <c r="B37" s="33"/>
      <c r="C37" s="33"/>
      <c r="D37" s="33"/>
      <c r="E37" s="33"/>
      <c r="F37" s="33"/>
      <c r="G37" s="33"/>
      <c r="H37" s="33"/>
      <c r="I37" s="33"/>
      <c r="J37" s="33"/>
      <c r="K37" s="33"/>
      <c r="L37" s="33"/>
      <c r="M37" s="33"/>
      <c r="N37" s="33"/>
      <c r="O37" s="33"/>
      <c r="P37" s="4"/>
      <c r="Q37" s="4"/>
      <c r="R37" s="4"/>
    </row>
    <row r="38" spans="2:21" s="56" customFormat="1" ht="22.2" customHeight="1">
      <c r="B38" s="386" t="s">
        <v>241</v>
      </c>
      <c r="C38" s="386"/>
      <c r="D38" s="386"/>
      <c r="E38" s="386"/>
      <c r="F38" s="386"/>
      <c r="G38" s="284"/>
      <c r="H38" s="284"/>
      <c r="I38" s="284"/>
      <c r="J38" s="284"/>
      <c r="K38" s="387" t="s">
        <v>295</v>
      </c>
      <c r="L38" s="387"/>
      <c r="M38" s="387"/>
      <c r="N38" s="387"/>
      <c r="O38" s="387"/>
      <c r="P38" s="387"/>
      <c r="Q38" s="387"/>
      <c r="R38" s="387"/>
      <c r="S38" s="92"/>
      <c r="T38" s="74"/>
      <c r="U38" s="74"/>
    </row>
    <row r="39" spans="2:21" s="56" customFormat="1" ht="4.8" customHeight="1">
      <c r="B39" s="219"/>
      <c r="C39" s="219"/>
      <c r="D39" s="219"/>
      <c r="E39" s="222"/>
      <c r="F39" s="222"/>
      <c r="G39" s="222"/>
      <c r="H39" s="222"/>
      <c r="I39" s="222"/>
      <c r="J39" s="222"/>
      <c r="K39" s="221"/>
      <c r="L39" s="221"/>
      <c r="M39" s="221"/>
      <c r="N39" s="221"/>
      <c r="O39" s="222"/>
      <c r="P39" s="222"/>
      <c r="Q39" s="222"/>
      <c r="R39" s="222"/>
      <c r="S39" s="92"/>
      <c r="T39" s="74"/>
      <c r="U39" s="74"/>
    </row>
    <row r="40" spans="2:21" s="56" customFormat="1" ht="4.2" customHeight="1">
      <c r="B40" s="492"/>
      <c r="C40" s="492"/>
      <c r="D40" s="492"/>
      <c r="E40" s="492"/>
      <c r="F40" s="492"/>
      <c r="G40" s="492"/>
      <c r="H40" s="492"/>
      <c r="I40" s="492"/>
      <c r="J40" s="492"/>
      <c r="K40" s="492"/>
      <c r="L40" s="492"/>
      <c r="M40" s="492"/>
      <c r="N40" s="492"/>
      <c r="O40" s="97"/>
      <c r="P40" s="97"/>
      <c r="Q40" s="150"/>
      <c r="R40" s="150"/>
      <c r="S40" s="92"/>
      <c r="T40" s="74"/>
      <c r="U40" s="74"/>
    </row>
    <row r="41" spans="2:21" s="94" customFormat="1" ht="17.399999999999999" customHeight="1">
      <c r="B41" s="385" t="s">
        <v>265</v>
      </c>
      <c r="C41" s="385"/>
      <c r="D41" s="385"/>
      <c r="E41" s="192"/>
      <c r="F41" s="370">
        <v>20</v>
      </c>
      <c r="G41" s="370"/>
      <c r="H41" s="370"/>
      <c r="I41" s="370"/>
      <c r="J41" s="370"/>
      <c r="K41" s="361"/>
      <c r="L41" s="361"/>
      <c r="M41" s="361">
        <v>21</v>
      </c>
      <c r="N41" s="390" t="s">
        <v>286</v>
      </c>
      <c r="O41" s="390"/>
      <c r="P41" s="390"/>
      <c r="Q41" s="390"/>
      <c r="R41" s="390"/>
      <c r="S41" s="93"/>
      <c r="T41" s="77"/>
      <c r="U41" s="77"/>
    </row>
    <row r="42" spans="2:21">
      <c r="B42" s="486"/>
      <c r="C42" s="486"/>
      <c r="D42" s="362"/>
      <c r="E42" s="488"/>
      <c r="F42" s="488"/>
      <c r="G42" s="488"/>
      <c r="H42" s="369"/>
      <c r="I42" s="489"/>
      <c r="J42" s="489"/>
      <c r="K42" s="362"/>
      <c r="L42" s="362"/>
    </row>
    <row r="44" spans="2:21">
      <c r="G44" s="498">
        <f>G8+G9+G10+G12+G13+G15+G16+G17+G18+G19+G21+G22+G24+G25+G26+G27+G28+G29+G30+G32+G33+G35</f>
        <v>4203589</v>
      </c>
      <c r="H44" s="498"/>
    </row>
    <row r="45" spans="2:21">
      <c r="G45" s="498"/>
      <c r="H45" s="498"/>
    </row>
  </sheetData>
  <mergeCells count="47">
    <mergeCell ref="G44:H45"/>
    <mergeCell ref="U5:U7"/>
    <mergeCell ref="K1:R1"/>
    <mergeCell ref="F6:F7"/>
    <mergeCell ref="Q36:R36"/>
    <mergeCell ref="J6:J7"/>
    <mergeCell ref="B2:J2"/>
    <mergeCell ref="K2:R2"/>
    <mergeCell ref="B1:J1"/>
    <mergeCell ref="K3:L3"/>
    <mergeCell ref="E4:J4"/>
    <mergeCell ref="K4:P4"/>
    <mergeCell ref="D4:D6"/>
    <mergeCell ref="C4:C7"/>
    <mergeCell ref="E5:J5"/>
    <mergeCell ref="K5:P5"/>
    <mergeCell ref="Q4:Q7"/>
    <mergeCell ref="B3:C3"/>
    <mergeCell ref="N6:N7"/>
    <mergeCell ref="I3:J3"/>
    <mergeCell ref="R28:R35"/>
    <mergeCell ref="B12:B16"/>
    <mergeCell ref="P6:P7"/>
    <mergeCell ref="R4:R7"/>
    <mergeCell ref="B4:B7"/>
    <mergeCell ref="B24:B27"/>
    <mergeCell ref="R24:R27"/>
    <mergeCell ref="H6:H7"/>
    <mergeCell ref="B8:B11"/>
    <mergeCell ref="R8:R11"/>
    <mergeCell ref="R12:R16"/>
    <mergeCell ref="T6:T7"/>
    <mergeCell ref="B42:C42"/>
    <mergeCell ref="E42:G42"/>
    <mergeCell ref="I42:J42"/>
    <mergeCell ref="N41:R41"/>
    <mergeCell ref="R17:R23"/>
    <mergeCell ref="B17:B23"/>
    <mergeCell ref="K38:R38"/>
    <mergeCell ref="L6:L7"/>
    <mergeCell ref="B40:H40"/>
    <mergeCell ref="I40:N40"/>
    <mergeCell ref="B41:D41"/>
    <mergeCell ref="B36:C36"/>
    <mergeCell ref="B38:F38"/>
    <mergeCell ref="S5:S7"/>
    <mergeCell ref="B28:B35"/>
  </mergeCells>
  <printOptions horizontalCentered="1"/>
  <pageMargins left="0.55118110200000003" right="0.55118110200000003" top="0.59055118110236204" bottom="0.23622047244094499" header="0.511811023622047" footer="0.511811023622047"/>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36"/>
  <sheetViews>
    <sheetView rightToLeft="1" tabSelected="1" view="pageBreakPreview" topLeftCell="A18" zoomScale="120" zoomScaleSheetLayoutView="120" workbookViewId="0">
      <selection activeCell="E22" sqref="E22:H22"/>
    </sheetView>
  </sheetViews>
  <sheetFormatPr defaultRowHeight="13.2"/>
  <cols>
    <col min="1" max="1" width="12.6640625" customWidth="1"/>
    <col min="2" max="2" width="10.44140625" customWidth="1"/>
    <col min="3" max="3" width="13.6640625" customWidth="1"/>
    <col min="4" max="4" width="11.88671875" customWidth="1"/>
    <col min="5" max="5" width="15.44140625" customWidth="1"/>
    <col min="6" max="6" width="12.6640625" customWidth="1"/>
    <col min="7" max="7" width="13.44140625" customWidth="1"/>
    <col min="8" max="8" width="12.5546875" customWidth="1"/>
    <col min="9" max="10" width="14.5546875" customWidth="1"/>
  </cols>
  <sheetData>
    <row r="1" spans="1:10" ht="22.5" customHeight="1">
      <c r="A1" s="384" t="s">
        <v>250</v>
      </c>
      <c r="B1" s="384"/>
      <c r="C1" s="384"/>
      <c r="D1" s="384"/>
      <c r="E1" s="384"/>
      <c r="F1" s="384"/>
      <c r="G1" s="384"/>
      <c r="H1" s="384"/>
      <c r="I1" s="289"/>
      <c r="J1" s="289"/>
    </row>
    <row r="2" spans="1:10" ht="22.5" customHeight="1">
      <c r="A2" s="392" t="s">
        <v>251</v>
      </c>
      <c r="B2" s="507"/>
      <c r="C2" s="507"/>
      <c r="D2" s="507"/>
      <c r="E2" s="507"/>
      <c r="F2" s="507"/>
      <c r="G2" s="507"/>
      <c r="H2" s="507"/>
      <c r="I2" s="293"/>
      <c r="J2" s="293"/>
    </row>
    <row r="3" spans="1:10" ht="18" customHeight="1" thickBot="1">
      <c r="A3" s="96" t="s">
        <v>92</v>
      </c>
      <c r="B3" s="48"/>
      <c r="C3" s="48"/>
      <c r="D3" s="48"/>
      <c r="E3" s="48"/>
      <c r="F3" s="48"/>
      <c r="G3" s="142"/>
      <c r="H3" s="186" t="s">
        <v>195</v>
      </c>
      <c r="I3" s="186"/>
      <c r="J3" s="186"/>
    </row>
    <row r="4" spans="1:10" ht="59.25" customHeight="1" thickTop="1">
      <c r="A4" s="115" t="s">
        <v>82</v>
      </c>
      <c r="B4" s="98" t="s">
        <v>16</v>
      </c>
      <c r="C4" s="108" t="s">
        <v>76</v>
      </c>
      <c r="D4" s="169" t="s">
        <v>62</v>
      </c>
      <c r="E4" s="169" t="s">
        <v>79</v>
      </c>
      <c r="F4" s="169" t="s">
        <v>80</v>
      </c>
      <c r="G4" s="415" t="s">
        <v>143</v>
      </c>
      <c r="H4" s="415" t="s">
        <v>142</v>
      </c>
      <c r="I4" s="290"/>
      <c r="J4" s="290"/>
    </row>
    <row r="5" spans="1:10" ht="55.2" customHeight="1">
      <c r="A5" s="143"/>
      <c r="B5" s="143"/>
      <c r="C5" s="174" t="s">
        <v>191</v>
      </c>
      <c r="D5" s="171" t="s">
        <v>192</v>
      </c>
      <c r="E5" s="171" t="s">
        <v>193</v>
      </c>
      <c r="F5" s="171" t="s">
        <v>194</v>
      </c>
      <c r="G5" s="416"/>
      <c r="H5" s="416"/>
      <c r="I5" s="290"/>
      <c r="J5" s="290"/>
    </row>
    <row r="6" spans="1:10" ht="37.799999999999997" customHeight="1">
      <c r="A6" s="226" t="s">
        <v>83</v>
      </c>
      <c r="B6" s="223" t="s">
        <v>17</v>
      </c>
      <c r="C6" s="201">
        <v>15006464</v>
      </c>
      <c r="D6" s="202">
        <v>9235180</v>
      </c>
      <c r="E6" s="227">
        <f>C6/D6</f>
        <v>1.6249238238994801</v>
      </c>
      <c r="F6" s="203">
        <f>E6/8760</f>
        <v>1.8549358720313701E-4</v>
      </c>
      <c r="G6" s="200" t="s">
        <v>149</v>
      </c>
      <c r="H6" s="228" t="s">
        <v>204</v>
      </c>
      <c r="I6" s="195"/>
      <c r="J6" s="195"/>
    </row>
    <row r="7" spans="1:10" ht="28.8" customHeight="1">
      <c r="A7" s="476" t="s">
        <v>84</v>
      </c>
      <c r="B7" s="251" t="s">
        <v>3</v>
      </c>
      <c r="C7" s="61">
        <v>5181067</v>
      </c>
      <c r="D7" s="224">
        <v>4238733</v>
      </c>
      <c r="E7" s="100">
        <f t="shared" ref="E7:E21" si="0">C7/D7</f>
        <v>1.2223150172468991</v>
      </c>
      <c r="F7" s="83">
        <f>E7/8760</f>
        <v>1.3953367776791084E-4</v>
      </c>
      <c r="G7" s="199" t="s">
        <v>153</v>
      </c>
      <c r="H7" s="473" t="s">
        <v>205</v>
      </c>
      <c r="I7" s="292"/>
      <c r="J7" s="292"/>
    </row>
    <row r="8" spans="1:10" ht="30" customHeight="1">
      <c r="A8" s="477"/>
      <c r="B8" s="53" t="s">
        <v>5</v>
      </c>
      <c r="C8" s="70">
        <v>2689348</v>
      </c>
      <c r="D8" s="225">
        <v>1812822</v>
      </c>
      <c r="E8" s="85">
        <f t="shared" si="0"/>
        <v>1.4835146528451222</v>
      </c>
      <c r="F8" s="80">
        <f t="shared" ref="F8:F21" si="1">E8/8760</f>
        <v>1.6935098776770801E-4</v>
      </c>
      <c r="G8" s="180" t="s">
        <v>179</v>
      </c>
      <c r="H8" s="473"/>
      <c r="I8" s="292"/>
      <c r="J8" s="292"/>
    </row>
    <row r="9" spans="1:10" ht="30" customHeight="1">
      <c r="A9" s="478"/>
      <c r="B9" s="239" t="s">
        <v>4</v>
      </c>
      <c r="C9" s="72">
        <v>3294402</v>
      </c>
      <c r="D9" s="101">
        <v>1815834</v>
      </c>
      <c r="E9" s="102">
        <f t="shared" si="0"/>
        <v>1.8142638589210247</v>
      </c>
      <c r="F9" s="82">
        <f t="shared" si="1"/>
        <v>2.0710774645217177E-4</v>
      </c>
      <c r="G9" s="177" t="s">
        <v>189</v>
      </c>
      <c r="H9" s="473"/>
      <c r="I9" s="292"/>
      <c r="J9" s="292"/>
    </row>
    <row r="10" spans="1:10" ht="30" customHeight="1">
      <c r="A10" s="476" t="s">
        <v>85</v>
      </c>
      <c r="B10" s="198" t="s">
        <v>10</v>
      </c>
      <c r="C10" s="67">
        <v>3805741</v>
      </c>
      <c r="D10" s="249">
        <v>1860536</v>
      </c>
      <c r="E10" s="204">
        <f t="shared" si="0"/>
        <v>2.045507853650776</v>
      </c>
      <c r="F10" s="205">
        <f t="shared" si="1"/>
        <v>2.3350546274552238E-4</v>
      </c>
      <c r="G10" s="180" t="s">
        <v>150</v>
      </c>
      <c r="H10" s="509" t="s">
        <v>206</v>
      </c>
      <c r="I10" s="294"/>
      <c r="J10" s="294"/>
    </row>
    <row r="11" spans="1:10" ht="30" customHeight="1">
      <c r="A11" s="477"/>
      <c r="B11" s="53" t="s">
        <v>55</v>
      </c>
      <c r="C11" s="69">
        <v>2577841</v>
      </c>
      <c r="D11" s="250">
        <v>2013300</v>
      </c>
      <c r="E11" s="84">
        <f>C11/D11</f>
        <v>1.2804058014205533</v>
      </c>
      <c r="F11" s="81">
        <f>E11/8760</f>
        <v>1.4616504582426408E-4</v>
      </c>
      <c r="G11" s="199" t="s">
        <v>151</v>
      </c>
      <c r="H11" s="510"/>
      <c r="I11" s="294"/>
      <c r="J11" s="294"/>
    </row>
    <row r="12" spans="1:10" ht="30" customHeight="1">
      <c r="A12" s="477"/>
      <c r="B12" s="198" t="s">
        <v>11</v>
      </c>
      <c r="C12" s="70">
        <v>3610948</v>
      </c>
      <c r="D12" s="78">
        <v>1566789</v>
      </c>
      <c r="E12" s="85">
        <f t="shared" si="0"/>
        <v>2.3046804643126801</v>
      </c>
      <c r="F12" s="80">
        <f t="shared" si="1"/>
        <v>2.6309137720464384E-4</v>
      </c>
      <c r="G12" s="180" t="s">
        <v>162</v>
      </c>
      <c r="H12" s="510"/>
      <c r="I12" s="294"/>
      <c r="J12" s="294"/>
    </row>
    <row r="13" spans="1:10" ht="30" customHeight="1">
      <c r="A13" s="476" t="s">
        <v>227</v>
      </c>
      <c r="B13" s="247" t="s">
        <v>8</v>
      </c>
      <c r="C13" s="134">
        <v>3411829</v>
      </c>
      <c r="D13" s="248">
        <v>2346696</v>
      </c>
      <c r="E13" s="231">
        <f>C13/D13</f>
        <v>1.4538862298312181</v>
      </c>
      <c r="F13" s="232">
        <f>E13/8760</f>
        <v>1.6596874769762764E-4</v>
      </c>
      <c r="G13" s="233" t="s">
        <v>180</v>
      </c>
      <c r="H13" s="469" t="s">
        <v>215</v>
      </c>
      <c r="I13" s="291"/>
      <c r="J13" s="291"/>
    </row>
    <row r="14" spans="1:10" ht="30" customHeight="1">
      <c r="A14" s="477"/>
      <c r="B14" s="53" t="s">
        <v>6</v>
      </c>
      <c r="C14" s="69">
        <v>3757627</v>
      </c>
      <c r="D14" s="208">
        <v>1672312</v>
      </c>
      <c r="E14" s="242">
        <f t="shared" si="0"/>
        <v>2.2469652792062726</v>
      </c>
      <c r="F14" s="243">
        <f>E14/8760</f>
        <v>2.5650288575414069E-4</v>
      </c>
      <c r="G14" s="236" t="s">
        <v>185</v>
      </c>
      <c r="H14" s="470"/>
      <c r="I14" s="291"/>
      <c r="J14" s="291"/>
    </row>
    <row r="15" spans="1:10" ht="30" customHeight="1">
      <c r="A15" s="477"/>
      <c r="B15" s="244" t="s">
        <v>7</v>
      </c>
      <c r="C15" s="68">
        <v>2119260</v>
      </c>
      <c r="D15" s="245">
        <v>1384941</v>
      </c>
      <c r="E15" s="237">
        <f t="shared" si="0"/>
        <v>1.5302168106800218</v>
      </c>
      <c r="F15" s="238">
        <f>E15/8760</f>
        <v>1.746822843242034E-4</v>
      </c>
      <c r="G15" s="246" t="s">
        <v>184</v>
      </c>
      <c r="H15" s="470"/>
      <c r="I15" s="291"/>
      <c r="J15" s="291"/>
    </row>
    <row r="16" spans="1:10" ht="30" customHeight="1">
      <c r="A16" s="478"/>
      <c r="B16" s="239" t="s">
        <v>9</v>
      </c>
      <c r="C16" s="72">
        <v>1692259</v>
      </c>
      <c r="D16" s="240">
        <v>1467127</v>
      </c>
      <c r="E16" s="234">
        <f t="shared" si="0"/>
        <v>1.1534509282427492</v>
      </c>
      <c r="F16" s="235">
        <f t="shared" si="1"/>
        <v>1.3167248039300789E-4</v>
      </c>
      <c r="G16" s="241" t="s">
        <v>183</v>
      </c>
      <c r="H16" s="471"/>
      <c r="I16" s="291"/>
      <c r="J16" s="291"/>
    </row>
    <row r="17" spans="1:12" ht="30" customHeight="1">
      <c r="A17" s="456" t="s">
        <v>86</v>
      </c>
      <c r="B17" s="198" t="s">
        <v>13</v>
      </c>
      <c r="C17" s="67">
        <v>1650289</v>
      </c>
      <c r="D17" s="230">
        <v>925440</v>
      </c>
      <c r="E17" s="100">
        <f t="shared" si="0"/>
        <v>1.7832479685338867</v>
      </c>
      <c r="F17" s="83">
        <f t="shared" si="1"/>
        <v>2.0356711969564916E-4</v>
      </c>
      <c r="G17" s="220" t="s">
        <v>163</v>
      </c>
      <c r="H17" s="473" t="s">
        <v>207</v>
      </c>
      <c r="I17" s="292"/>
      <c r="J17" s="292"/>
    </row>
    <row r="18" spans="1:12" ht="30" customHeight="1">
      <c r="A18" s="456"/>
      <c r="B18" s="229" t="s">
        <v>14</v>
      </c>
      <c r="C18" s="69">
        <v>3977795</v>
      </c>
      <c r="D18" s="225">
        <v>2380943</v>
      </c>
      <c r="E18" s="84">
        <f t="shared" si="0"/>
        <v>1.670680482481101</v>
      </c>
      <c r="F18" s="81">
        <f t="shared" si="1"/>
        <v>1.9071695005492021E-4</v>
      </c>
      <c r="G18" s="179" t="s">
        <v>186</v>
      </c>
      <c r="H18" s="473"/>
      <c r="I18" s="292"/>
      <c r="J18" s="292"/>
    </row>
    <row r="19" spans="1:12" ht="30" customHeight="1">
      <c r="A19" s="456"/>
      <c r="B19" s="229" t="s">
        <v>12</v>
      </c>
      <c r="C19" s="69">
        <v>8952147</v>
      </c>
      <c r="D19" s="225">
        <v>3305189</v>
      </c>
      <c r="E19" s="84">
        <f t="shared" si="0"/>
        <v>2.7085128868576049</v>
      </c>
      <c r="F19" s="81">
        <f t="shared" si="1"/>
        <v>3.0919096881936131E-4</v>
      </c>
      <c r="G19" s="179" t="s">
        <v>165</v>
      </c>
      <c r="H19" s="473"/>
      <c r="I19" s="292"/>
      <c r="J19" s="292"/>
    </row>
    <row r="20" spans="1:12" ht="30" customHeight="1" thickBot="1">
      <c r="A20" s="479"/>
      <c r="B20" s="53" t="s">
        <v>15</v>
      </c>
      <c r="C20" s="68">
        <v>2203308</v>
      </c>
      <c r="D20" s="44">
        <v>1264427</v>
      </c>
      <c r="E20" s="85">
        <f t="shared" si="0"/>
        <v>1.7425347608046966</v>
      </c>
      <c r="F20" s="80">
        <f t="shared" si="1"/>
        <v>1.9891949324254526E-4</v>
      </c>
      <c r="G20" s="179" t="s">
        <v>187</v>
      </c>
      <c r="H20" s="473"/>
      <c r="I20" s="292"/>
      <c r="J20" s="292"/>
    </row>
    <row r="21" spans="1:12" s="50" customFormat="1" ht="30" customHeight="1" thickTop="1" thickBot="1">
      <c r="A21" s="508" t="s">
        <v>52</v>
      </c>
      <c r="B21" s="508"/>
      <c r="C21" s="353">
        <f>SUM(C6:C20)</f>
        <v>63930325</v>
      </c>
      <c r="D21" s="353">
        <f>SUM(D6:D20)</f>
        <v>37290269</v>
      </c>
      <c r="E21" s="113">
        <f t="shared" si="0"/>
        <v>1.7143969918801067</v>
      </c>
      <c r="F21" s="114">
        <f t="shared" si="1"/>
        <v>1.9570741916439575E-4</v>
      </c>
      <c r="G21" s="358"/>
      <c r="H21" s="185" t="s">
        <v>123</v>
      </c>
      <c r="I21" s="296"/>
      <c r="J21" s="296"/>
    </row>
    <row r="22" spans="1:12" ht="28.8" customHeight="1" thickTop="1">
      <c r="A22" s="393" t="s">
        <v>277</v>
      </c>
      <c r="B22" s="393"/>
      <c r="C22" s="393"/>
      <c r="D22" s="393"/>
      <c r="E22" s="511" t="s">
        <v>313</v>
      </c>
      <c r="F22" s="511"/>
      <c r="G22" s="511"/>
      <c r="H22" s="511"/>
      <c r="I22" s="297"/>
      <c r="J22" s="297"/>
    </row>
    <row r="23" spans="1:12" ht="20.25" customHeight="1">
      <c r="A23" s="386" t="s">
        <v>69</v>
      </c>
      <c r="B23" s="386"/>
      <c r="C23" s="386"/>
      <c r="D23" s="386"/>
      <c r="E23" s="512" t="s">
        <v>190</v>
      </c>
      <c r="F23" s="512"/>
      <c r="G23" s="512"/>
      <c r="H23" s="512"/>
      <c r="I23" s="295"/>
      <c r="J23" s="295"/>
    </row>
    <row r="24" spans="1:12" ht="35.4" customHeight="1">
      <c r="A24" s="386" t="s">
        <v>290</v>
      </c>
      <c r="B24" s="386"/>
      <c r="C24" s="386"/>
      <c r="D24" s="386"/>
      <c r="E24" s="375" t="s">
        <v>289</v>
      </c>
      <c r="F24" s="375"/>
      <c r="G24" s="375"/>
      <c r="H24" s="375"/>
      <c r="I24" s="288"/>
      <c r="J24" s="288"/>
    </row>
    <row r="25" spans="1:12" ht="26.4" customHeight="1">
      <c r="A25" s="88"/>
      <c r="B25" s="88"/>
      <c r="C25" s="88"/>
      <c r="D25" s="88"/>
      <c r="E25" s="91"/>
      <c r="F25" s="91"/>
      <c r="G25" s="91"/>
      <c r="H25" s="184"/>
      <c r="I25" s="184"/>
      <c r="J25" s="184"/>
    </row>
    <row r="26" spans="1:12" ht="34.5" customHeight="1">
      <c r="A26" s="386" t="s">
        <v>241</v>
      </c>
      <c r="B26" s="386"/>
      <c r="C26" s="386"/>
      <c r="D26" s="386"/>
      <c r="E26" s="387" t="s">
        <v>295</v>
      </c>
      <c r="F26" s="387"/>
      <c r="G26" s="387"/>
      <c r="H26" s="387"/>
      <c r="I26" s="363"/>
      <c r="J26" s="363"/>
      <c r="K26" s="363"/>
      <c r="L26" s="363"/>
    </row>
    <row r="27" spans="1:12" ht="11.4" customHeight="1">
      <c r="A27" s="149"/>
      <c r="B27" s="149"/>
      <c r="C27" s="149"/>
      <c r="D27" s="149"/>
      <c r="E27" s="91"/>
      <c r="F27" s="91"/>
      <c r="G27" s="149"/>
    </row>
    <row r="28" spans="1:12" ht="13.2" customHeight="1">
      <c r="A28" s="149"/>
      <c r="B28" s="149"/>
      <c r="C28" s="149"/>
      <c r="D28" s="149"/>
      <c r="E28" s="149"/>
      <c r="F28" s="149"/>
      <c r="G28" s="149"/>
    </row>
    <row r="29" spans="1:12" ht="6.6" customHeight="1">
      <c r="A29" s="149"/>
      <c r="B29" s="149"/>
      <c r="C29" s="149"/>
      <c r="D29" s="149"/>
      <c r="E29" s="149"/>
      <c r="F29" s="149"/>
      <c r="G29" s="149"/>
    </row>
    <row r="30" spans="1:12" ht="14.4" customHeight="1">
      <c r="A30" s="89"/>
      <c r="B30" s="89"/>
      <c r="C30" s="89"/>
      <c r="D30" s="89"/>
      <c r="E30" s="89"/>
      <c r="F30" s="89"/>
      <c r="G30" s="144"/>
    </row>
    <row r="31" spans="1:12" ht="28.2" customHeight="1">
      <c r="A31" s="385" t="s">
        <v>265</v>
      </c>
      <c r="B31" s="385"/>
      <c r="C31" s="385"/>
      <c r="D31" s="385"/>
      <c r="E31" s="148">
        <v>22</v>
      </c>
      <c r="F31" s="390" t="s">
        <v>286</v>
      </c>
      <c r="G31" s="390"/>
      <c r="H31" s="390"/>
      <c r="I31" s="298"/>
      <c r="J31" s="298"/>
    </row>
    <row r="32" spans="1:12" ht="13.2" customHeight="1">
      <c r="A32" s="56"/>
      <c r="B32" s="56"/>
      <c r="C32" s="56"/>
      <c r="D32" s="56"/>
      <c r="E32" s="56"/>
      <c r="F32" s="56"/>
      <c r="H32" s="329"/>
    </row>
    <row r="33" spans="1:7">
      <c r="A33" s="56"/>
      <c r="B33" s="56"/>
      <c r="C33" s="56"/>
      <c r="D33" s="56"/>
      <c r="E33" s="56"/>
      <c r="F33" s="56"/>
      <c r="G33" s="56"/>
    </row>
    <row r="34" spans="1:7">
      <c r="A34" s="56"/>
      <c r="B34" s="56"/>
      <c r="C34" s="56"/>
      <c r="D34" s="56"/>
      <c r="E34" s="56"/>
      <c r="F34" s="56"/>
      <c r="G34" s="56"/>
    </row>
    <row r="35" spans="1:7">
      <c r="A35" s="56"/>
      <c r="B35" s="56"/>
      <c r="C35" s="56"/>
      <c r="D35" s="56"/>
      <c r="E35" s="56"/>
      <c r="F35" s="56"/>
      <c r="G35" s="56"/>
    </row>
    <row r="36" spans="1:7">
      <c r="A36" s="56"/>
      <c r="B36" s="56"/>
      <c r="C36" s="56"/>
      <c r="D36" s="56"/>
      <c r="E36" s="56"/>
      <c r="F36" s="56"/>
      <c r="G36" s="56"/>
    </row>
  </sheetData>
  <mergeCells count="23">
    <mergeCell ref="F31:H31"/>
    <mergeCell ref="A24:D24"/>
    <mergeCell ref="A22:D22"/>
    <mergeCell ref="A26:D26"/>
    <mergeCell ref="A23:D23"/>
    <mergeCell ref="E22:H22"/>
    <mergeCell ref="E23:H23"/>
    <mergeCell ref="E24:H24"/>
    <mergeCell ref="E26:H26"/>
    <mergeCell ref="A31:D31"/>
    <mergeCell ref="A21:B21"/>
    <mergeCell ref="H7:H9"/>
    <mergeCell ref="A10:A12"/>
    <mergeCell ref="H10:H12"/>
    <mergeCell ref="A13:A16"/>
    <mergeCell ref="H13:H16"/>
    <mergeCell ref="A17:A20"/>
    <mergeCell ref="H17:H20"/>
    <mergeCell ref="A1:H1"/>
    <mergeCell ref="A7:A9"/>
    <mergeCell ref="A2:H2"/>
    <mergeCell ref="H4:H5"/>
    <mergeCell ref="G4:G5"/>
  </mergeCells>
  <phoneticPr fontId="3" type="noConversion"/>
  <printOptions horizontalCentered="1"/>
  <pageMargins left="0.24803149599999999" right="0.49803149600000002" top="0.59055118110236204" bottom="0.196850393700787" header="0.511811023622047" footer="0.511811023622047"/>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29"/>
  <sheetViews>
    <sheetView rightToLeft="1" view="pageBreakPreview" topLeftCell="A4" workbookViewId="0">
      <selection activeCell="N21" sqref="N21"/>
    </sheetView>
  </sheetViews>
  <sheetFormatPr defaultRowHeight="13.2"/>
  <cols>
    <col min="1" max="1" width="1.44140625" customWidth="1"/>
    <col min="2" max="2" width="13.88671875" style="2" customWidth="1"/>
    <col min="3" max="3" width="14.109375" style="2" customWidth="1"/>
    <col min="4" max="4" width="14" style="2" customWidth="1"/>
    <col min="5" max="5" width="15" style="2" customWidth="1"/>
    <col min="6" max="6" width="15.44140625" style="2" customWidth="1"/>
    <col min="7" max="7" width="16" style="2" customWidth="1"/>
    <col min="8" max="9" width="11.6640625" customWidth="1"/>
  </cols>
  <sheetData>
    <row r="1" spans="2:9" ht="15.75" customHeight="1">
      <c r="B1" s="458" t="s">
        <v>29</v>
      </c>
      <c r="C1" s="458"/>
      <c r="D1" s="458"/>
      <c r="E1" s="458"/>
      <c r="F1" s="458"/>
      <c r="G1" s="458"/>
      <c r="H1" s="458"/>
      <c r="I1" s="458"/>
    </row>
    <row r="2" spans="2:9" ht="24" customHeight="1" thickBot="1">
      <c r="B2" s="458" t="s">
        <v>39</v>
      </c>
      <c r="C2" s="458"/>
      <c r="D2" s="458"/>
      <c r="E2" s="458"/>
      <c r="F2" s="458"/>
      <c r="G2" s="458"/>
      <c r="H2" s="458"/>
      <c r="I2" s="458"/>
    </row>
    <row r="3" spans="2:9" ht="27" customHeight="1" thickTop="1">
      <c r="B3" s="23" t="s">
        <v>2</v>
      </c>
      <c r="C3" s="24" t="s">
        <v>47</v>
      </c>
      <c r="D3" s="24" t="s">
        <v>33</v>
      </c>
      <c r="E3" s="24" t="s">
        <v>36</v>
      </c>
      <c r="F3" s="24" t="s">
        <v>48</v>
      </c>
      <c r="G3" s="24" t="s">
        <v>34</v>
      </c>
      <c r="H3" s="24"/>
      <c r="I3" s="24"/>
    </row>
    <row r="4" spans="2:9" ht="20.100000000000001" customHeight="1">
      <c r="B4" s="16" t="s">
        <v>40</v>
      </c>
      <c r="C4" s="12">
        <v>0</v>
      </c>
      <c r="D4" s="9"/>
      <c r="E4" s="12"/>
      <c r="F4" s="9">
        <v>0</v>
      </c>
      <c r="G4" s="7">
        <v>1</v>
      </c>
      <c r="H4" s="14"/>
      <c r="I4" s="7"/>
    </row>
    <row r="5" spans="2:9" ht="20.100000000000001" customHeight="1">
      <c r="B5" s="18" t="s">
        <v>4</v>
      </c>
      <c r="C5" s="13">
        <v>0</v>
      </c>
      <c r="D5" s="10"/>
      <c r="E5" s="13"/>
      <c r="F5" s="10">
        <v>0</v>
      </c>
      <c r="G5" s="10">
        <v>0</v>
      </c>
      <c r="H5" s="11"/>
      <c r="I5" s="8"/>
    </row>
    <row r="6" spans="2:9" ht="20.100000000000001" customHeight="1">
      <c r="B6" s="18" t="s">
        <v>10</v>
      </c>
      <c r="C6" s="13">
        <v>0</v>
      </c>
      <c r="D6" s="10"/>
      <c r="E6" s="13"/>
      <c r="F6" s="10">
        <v>0</v>
      </c>
      <c r="G6" s="8">
        <v>1</v>
      </c>
      <c r="H6" s="11"/>
      <c r="I6" s="8"/>
    </row>
    <row r="7" spans="2:9" ht="20.100000000000001" customHeight="1">
      <c r="B7" s="18" t="s">
        <v>41</v>
      </c>
      <c r="C7" s="13">
        <v>0</v>
      </c>
      <c r="D7" s="10"/>
      <c r="E7" s="13"/>
      <c r="F7" s="41">
        <v>1</v>
      </c>
      <c r="G7" s="8">
        <v>1</v>
      </c>
      <c r="H7" s="11"/>
      <c r="I7" s="8"/>
    </row>
    <row r="8" spans="2:9" ht="20.100000000000001" customHeight="1">
      <c r="B8" s="18" t="s">
        <v>17</v>
      </c>
      <c r="C8" s="13">
        <v>2</v>
      </c>
      <c r="D8" s="10"/>
      <c r="E8" s="13"/>
      <c r="F8" s="41">
        <v>1</v>
      </c>
      <c r="G8" s="8">
        <v>0</v>
      </c>
      <c r="H8" s="11"/>
      <c r="I8" s="8"/>
    </row>
    <row r="9" spans="2:9" ht="20.100000000000001" customHeight="1">
      <c r="B9" s="18" t="s">
        <v>8</v>
      </c>
      <c r="C9" s="13">
        <v>1</v>
      </c>
      <c r="D9" s="10"/>
      <c r="E9" s="13"/>
      <c r="F9" s="41">
        <v>0</v>
      </c>
      <c r="G9" s="8">
        <v>0</v>
      </c>
      <c r="H9" s="11"/>
      <c r="I9" s="8"/>
    </row>
    <row r="10" spans="2:9" ht="20.100000000000001" customHeight="1">
      <c r="B10" s="18" t="s">
        <v>7</v>
      </c>
      <c r="C10" s="13">
        <v>0</v>
      </c>
      <c r="D10" s="10"/>
      <c r="E10" s="13"/>
      <c r="F10" s="41">
        <v>1</v>
      </c>
      <c r="G10" s="8">
        <v>1</v>
      </c>
      <c r="H10" s="11"/>
      <c r="I10" s="8"/>
    </row>
    <row r="11" spans="2:9" ht="20.100000000000001" customHeight="1">
      <c r="B11" s="18" t="s">
        <v>11</v>
      </c>
      <c r="C11" s="13">
        <v>0</v>
      </c>
      <c r="D11" s="10"/>
      <c r="E11" s="13"/>
      <c r="F11" s="41">
        <v>0</v>
      </c>
      <c r="G11" s="8">
        <v>0</v>
      </c>
      <c r="H11" s="11"/>
      <c r="I11" s="8"/>
    </row>
    <row r="12" spans="2:9" ht="20.100000000000001" customHeight="1">
      <c r="B12" s="18" t="s">
        <v>5</v>
      </c>
      <c r="C12" s="13">
        <v>1</v>
      </c>
      <c r="D12" s="10">
        <v>1</v>
      </c>
      <c r="E12" s="13"/>
      <c r="F12" s="41">
        <v>1</v>
      </c>
      <c r="G12" s="8">
        <v>1</v>
      </c>
      <c r="H12" s="11"/>
      <c r="I12" s="8"/>
    </row>
    <row r="13" spans="2:9" ht="20.100000000000001" customHeight="1">
      <c r="B13" s="18" t="s">
        <v>6</v>
      </c>
      <c r="C13" s="13">
        <v>0</v>
      </c>
      <c r="D13" s="10"/>
      <c r="E13" s="13"/>
      <c r="F13" s="41">
        <v>0</v>
      </c>
      <c r="G13" s="8">
        <v>1</v>
      </c>
      <c r="H13" s="11"/>
      <c r="I13" s="8"/>
    </row>
    <row r="14" spans="2:9" ht="20.100000000000001" customHeight="1">
      <c r="B14" s="18" t="s">
        <v>9</v>
      </c>
      <c r="C14" s="13">
        <v>0</v>
      </c>
      <c r="D14" s="10"/>
      <c r="E14" s="13"/>
      <c r="F14" s="41">
        <v>2</v>
      </c>
      <c r="G14" s="8"/>
      <c r="H14" s="11"/>
      <c r="I14" s="8"/>
    </row>
    <row r="15" spans="2:9" ht="20.100000000000001" customHeight="1">
      <c r="B15" s="18" t="s">
        <v>13</v>
      </c>
      <c r="C15" s="12">
        <v>0</v>
      </c>
      <c r="D15" s="9"/>
      <c r="E15" s="12"/>
      <c r="F15" s="42">
        <v>1</v>
      </c>
      <c r="G15" s="7"/>
      <c r="H15" s="27"/>
      <c r="I15" s="7"/>
    </row>
    <row r="16" spans="2:9" ht="20.100000000000001" customHeight="1">
      <c r="B16" s="18" t="s">
        <v>42</v>
      </c>
      <c r="C16" s="13">
        <v>1</v>
      </c>
      <c r="D16" s="10"/>
      <c r="E16" s="13"/>
      <c r="F16" s="42">
        <v>0</v>
      </c>
      <c r="G16" s="8"/>
      <c r="H16" s="11"/>
      <c r="I16" s="8"/>
    </row>
    <row r="17" spans="2:9" ht="20.100000000000001" customHeight="1">
      <c r="B17" s="18" t="s">
        <v>15</v>
      </c>
      <c r="C17" s="13">
        <v>0</v>
      </c>
      <c r="D17" s="10"/>
      <c r="E17" s="13"/>
      <c r="F17" s="42">
        <v>1</v>
      </c>
      <c r="G17" s="8"/>
      <c r="H17" s="11"/>
      <c r="I17" s="8"/>
    </row>
    <row r="18" spans="2:9" ht="20.100000000000001" customHeight="1" thickBot="1">
      <c r="B18" s="17" t="s">
        <v>12</v>
      </c>
      <c r="C18" s="12">
        <v>2</v>
      </c>
      <c r="D18" s="9"/>
      <c r="E18" s="12"/>
      <c r="F18" s="9">
        <v>0</v>
      </c>
      <c r="G18" s="7"/>
      <c r="H18" s="27"/>
      <c r="I18" s="7"/>
    </row>
    <row r="19" spans="2:9" ht="20.100000000000001" customHeight="1" thickTop="1" thickBot="1">
      <c r="B19" s="19" t="s">
        <v>26</v>
      </c>
      <c r="C19" s="28">
        <f>SUM(C4:C18)</f>
        <v>7</v>
      </c>
      <c r="D19" s="29"/>
      <c r="E19" s="30"/>
      <c r="F19" s="29">
        <f>SUM(F4:F18)</f>
        <v>8</v>
      </c>
      <c r="G19" s="31">
        <f>SUM(G4:G18)</f>
        <v>6</v>
      </c>
      <c r="H19" s="32"/>
      <c r="I19" s="31"/>
    </row>
    <row r="20" spans="2:9" ht="20.100000000000001" customHeight="1" thickTop="1" thickBot="1">
      <c r="B20" s="21" t="s">
        <v>43</v>
      </c>
      <c r="C20" s="21"/>
      <c r="D20" s="21"/>
      <c r="E20" s="21"/>
      <c r="F20" s="21"/>
      <c r="G20" s="21"/>
      <c r="H20" s="21"/>
      <c r="I20" s="21"/>
    </row>
    <row r="21" spans="2:9" ht="20.100000000000001" customHeight="1" thickTop="1">
      <c r="B21" s="16" t="s">
        <v>44</v>
      </c>
      <c r="C21" s="37">
        <v>0</v>
      </c>
      <c r="D21" s="20"/>
      <c r="E21" s="4"/>
      <c r="F21" s="37">
        <v>0</v>
      </c>
      <c r="G21" s="4"/>
      <c r="H21" s="4"/>
      <c r="I21" s="4"/>
    </row>
    <row r="22" spans="2:9" ht="20.100000000000001" customHeight="1">
      <c r="B22" s="16" t="s">
        <v>45</v>
      </c>
      <c r="C22" s="38">
        <v>0</v>
      </c>
      <c r="D22" s="35"/>
      <c r="E22" s="36"/>
      <c r="F22" s="38">
        <v>0</v>
      </c>
      <c r="G22" s="38">
        <v>2</v>
      </c>
      <c r="H22" s="36"/>
      <c r="I22" s="36"/>
    </row>
    <row r="23" spans="2:9" ht="20.100000000000001" customHeight="1" thickBot="1">
      <c r="B23" s="5" t="s">
        <v>46</v>
      </c>
      <c r="C23" s="37">
        <v>0</v>
      </c>
      <c r="D23" s="20"/>
      <c r="E23" s="43"/>
      <c r="F23" s="37">
        <v>0</v>
      </c>
      <c r="G23" s="43"/>
      <c r="H23" s="43"/>
      <c r="I23" s="20"/>
    </row>
    <row r="24" spans="2:9" s="3" customFormat="1" ht="20.100000000000001" customHeight="1" thickTop="1" thickBot="1">
      <c r="B24" s="22" t="s">
        <v>26</v>
      </c>
      <c r="C24" s="39">
        <f>SUM(C21:C23)</f>
        <v>0</v>
      </c>
      <c r="D24" s="513"/>
      <c r="E24" s="513"/>
      <c r="F24" s="513"/>
      <c r="G24" s="513"/>
      <c r="H24" s="513"/>
      <c r="I24" s="513"/>
    </row>
    <row r="25" spans="2:9" ht="20.100000000000001" customHeight="1" thickTop="1" thickBot="1">
      <c r="B25" s="22" t="s">
        <v>27</v>
      </c>
      <c r="C25" s="40">
        <f t="shared" ref="C25:H25" si="0">C19+C24</f>
        <v>7</v>
      </c>
      <c r="D25" s="40">
        <f t="shared" si="0"/>
        <v>0</v>
      </c>
      <c r="E25" s="40">
        <f t="shared" si="0"/>
        <v>0</v>
      </c>
      <c r="F25" s="40">
        <f t="shared" si="0"/>
        <v>8</v>
      </c>
      <c r="G25" s="40">
        <f t="shared" si="0"/>
        <v>6</v>
      </c>
      <c r="H25" s="40">
        <f t="shared" si="0"/>
        <v>0</v>
      </c>
      <c r="I25" s="34"/>
    </row>
    <row r="26" spans="2:9" ht="3.75" customHeight="1" thickTop="1">
      <c r="B26" s="33" t="s">
        <v>30</v>
      </c>
    </row>
    <row r="27" spans="2:9" ht="14.25" customHeight="1">
      <c r="B27" s="492" t="s">
        <v>22</v>
      </c>
      <c r="C27" s="492"/>
      <c r="D27" s="492"/>
    </row>
    <row r="28" spans="2:9" ht="8.25" customHeight="1">
      <c r="B28" s="20"/>
    </row>
    <row r="29" spans="2:9" ht="21" customHeight="1">
      <c r="B29" s="514" t="s">
        <v>31</v>
      </c>
      <c r="C29" s="514"/>
      <c r="D29" s="25"/>
      <c r="E29" s="25"/>
      <c r="F29" s="25"/>
      <c r="G29" s="25"/>
      <c r="H29" s="26"/>
      <c r="I29" s="26"/>
    </row>
  </sheetData>
  <mergeCells count="5">
    <mergeCell ref="D24:I24"/>
    <mergeCell ref="B27:D27"/>
    <mergeCell ref="B29:C29"/>
    <mergeCell ref="B1:I1"/>
    <mergeCell ref="B2:I2"/>
  </mergeCells>
  <printOptions horizontalCentered="1"/>
  <pageMargins left="0.55118110236220474" right="0.55118110236220474" top="0.59055118110236227" bottom="0.19685039370078741" header="0" footer="0"/>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9</vt:i4>
      </vt:variant>
      <vt:variant>
        <vt:lpstr>نطاقات تمت تسميتها</vt:lpstr>
      </vt:variant>
      <vt:variant>
        <vt:i4>8</vt:i4>
      </vt:variant>
    </vt:vector>
  </HeadingPairs>
  <TitlesOfParts>
    <vt:vector size="17" baseType="lpstr">
      <vt:lpstr>1-2 </vt:lpstr>
      <vt:lpstr>3</vt:lpstr>
      <vt:lpstr>4</vt:lpstr>
      <vt:lpstr>5</vt:lpstr>
      <vt:lpstr>6</vt:lpstr>
      <vt:lpstr>7</vt:lpstr>
      <vt:lpstr>8</vt:lpstr>
      <vt:lpstr>000</vt:lpstr>
      <vt:lpstr>ورقة1</vt:lpstr>
      <vt:lpstr>'000'!Print_Area</vt:lpstr>
      <vt:lpstr>'1-2 '!Print_Area</vt:lpstr>
      <vt:lpstr>'3'!Print_Area</vt:lpstr>
      <vt:lpstr>'4'!Print_Area</vt:lpstr>
      <vt:lpstr>'5'!Print_Area</vt:lpstr>
      <vt:lpstr>'6'!Print_Area</vt:lpstr>
      <vt:lpstr>'7'!Print_Area</vt:lpstr>
      <vt:lpstr>'8'!Print_Area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Maher</cp:lastModifiedBy>
  <cp:lastPrinted>2025-03-18T05:11:40Z</cp:lastPrinted>
  <dcterms:created xsi:type="dcterms:W3CDTF">2006-05-08T05:22:33Z</dcterms:created>
  <dcterms:modified xsi:type="dcterms:W3CDTF">2025-03-18T05:12:39Z</dcterms:modified>
</cp:coreProperties>
</file>